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G:\Saját meghajtó\Munka\Alkalmazói versenyek offline\2024-2025\NTA\1. forduló\2. korcsoport\Beküldés offline\Értékelési útmutató\Megoldások\Táblázat\"/>
    </mc:Choice>
  </mc:AlternateContent>
  <xr:revisionPtr revIDLastSave="0" documentId="13_ncr:1_{39082969-7067-4DD3-9665-8E9FCB3372BE}" xr6:coauthVersionLast="47" xr6:coauthVersionMax="47" xr10:uidLastSave="{00000000-0000-0000-0000-000000000000}"/>
  <bookViews>
    <workbookView xWindow="-120" yWindow="-120" windowWidth="29040" windowHeight="15720" xr2:uid="{00000000-000D-0000-FFFF-FFFF00000000}"/>
  </bookViews>
  <sheets>
    <sheet name="kínálat_mo" sheetId="2" r:id="rId1"/>
    <sheet name="időtöltés_mo" sheetId="3" r:id="rId2"/>
  </sheets>
  <definedNames>
    <definedName name="_xlnm._FilterDatabase" localSheetId="0" hidden="1">kínálat_mo!$A$1:$J$152</definedName>
    <definedName name="_xlchart.v1.0" hidden="1">időtöltés_mo!$A$2:$B$21</definedName>
    <definedName name="_xlchart.v1.1" hidden="1">időtöltés_mo!$C$2:$C$21</definedName>
    <definedName name="_xlnm.Criteria" localSheetId="0">kínálat_mo!$Q$2:$Q$3</definedName>
    <definedName name="_xlnm.Extract" localSheetId="0">#REF!</definedName>
    <definedName name="_xlnm.Print_Titles" localSheetId="0">kínálat_mo!$1:$1</definedName>
    <definedName name="_xlnm.Print_Area" localSheetId="0">kínálat_mo!$B$1:$I$152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3" i="2" l="1"/>
  <c r="O2" i="2" l="1"/>
  <c r="P5" i="2"/>
  <c r="P10" i="2"/>
  <c r="Q10" i="2"/>
  <c r="R10" i="2"/>
  <c r="Q11" i="2"/>
  <c r="R11" i="2"/>
  <c r="O10" i="2" s="1"/>
  <c r="P4" i="2" l="1"/>
  <c r="M8" i="2"/>
  <c r="M6" i="2"/>
  <c r="M10" i="2"/>
  <c r="A71" i="2" l="1"/>
  <c r="J71" i="2"/>
  <c r="A93" i="2" l="1"/>
  <c r="A116" i="2"/>
  <c r="A69" i="2"/>
  <c r="A98" i="2"/>
  <c r="A113" i="2"/>
  <c r="A16" i="2"/>
  <c r="A32" i="2"/>
  <c r="A123" i="2"/>
  <c r="A51" i="2"/>
  <c r="A41" i="2"/>
  <c r="A85" i="2"/>
  <c r="A109" i="2"/>
  <c r="A26" i="2"/>
  <c r="A73" i="2"/>
  <c r="A75" i="2"/>
  <c r="A120" i="2"/>
  <c r="A48" i="2"/>
  <c r="A134" i="2"/>
  <c r="A100" i="2"/>
  <c r="A29" i="2"/>
  <c r="A30" i="2"/>
  <c r="A147" i="2"/>
  <c r="A43" i="2"/>
  <c r="A46" i="2"/>
  <c r="A47" i="2"/>
  <c r="A28" i="2"/>
  <c r="A114" i="2"/>
  <c r="A87" i="2"/>
  <c r="A118" i="2"/>
  <c r="A90" i="2"/>
  <c r="A76" i="2"/>
  <c r="A138" i="2"/>
  <c r="A63" i="2"/>
  <c r="A37" i="2"/>
  <c r="A58" i="2"/>
  <c r="A14" i="2"/>
  <c r="A108" i="2"/>
  <c r="A59" i="2"/>
  <c r="A151" i="2"/>
  <c r="A81" i="2"/>
  <c r="A57" i="2"/>
  <c r="A36" i="2"/>
  <c r="A50" i="2"/>
  <c r="A53" i="2"/>
  <c r="A77" i="2"/>
  <c r="A4" i="2"/>
  <c r="A132" i="2"/>
  <c r="A89" i="2"/>
  <c r="A62" i="2"/>
  <c r="A111" i="2"/>
  <c r="A74" i="2"/>
  <c r="A94" i="2"/>
  <c r="A61" i="2"/>
  <c r="A24" i="2"/>
  <c r="A117" i="2"/>
  <c r="A5" i="2"/>
  <c r="A21" i="2"/>
  <c r="A19" i="2"/>
  <c r="A130" i="2"/>
  <c r="A3" i="2"/>
  <c r="A139" i="2"/>
  <c r="A128" i="2"/>
  <c r="A135" i="2"/>
  <c r="A133" i="2"/>
  <c r="A146" i="2"/>
  <c r="A86" i="2"/>
  <c r="A2" i="2"/>
  <c r="A149" i="2"/>
  <c r="A84" i="2"/>
  <c r="A23" i="2"/>
  <c r="A68" i="2"/>
  <c r="A7" i="2"/>
  <c r="A141" i="2"/>
  <c r="A6" i="2"/>
  <c r="A34" i="2"/>
  <c r="A60" i="2"/>
  <c r="A72" i="2"/>
  <c r="A105" i="2"/>
  <c r="A115" i="2"/>
  <c r="A10" i="2"/>
  <c r="A127" i="2"/>
  <c r="A142" i="2"/>
  <c r="A64" i="2"/>
  <c r="A99" i="2"/>
  <c r="A27" i="2"/>
  <c r="A97" i="2"/>
  <c r="A95" i="2"/>
  <c r="A56" i="2"/>
  <c r="A38" i="2"/>
  <c r="A96" i="2"/>
  <c r="A49" i="2"/>
  <c r="A65" i="2"/>
  <c r="A8" i="2"/>
  <c r="A119" i="2"/>
  <c r="A31" i="2"/>
  <c r="A124" i="2"/>
  <c r="A88" i="2"/>
  <c r="A112" i="2"/>
  <c r="A66" i="2"/>
  <c r="A44" i="2"/>
  <c r="A107" i="2"/>
  <c r="A79" i="2"/>
  <c r="A39" i="2"/>
  <c r="A40" i="2"/>
  <c r="A45" i="2"/>
  <c r="A17" i="2"/>
  <c r="A125" i="2"/>
  <c r="A25" i="2"/>
  <c r="A137" i="2"/>
  <c r="A102" i="2"/>
  <c r="A144" i="2"/>
  <c r="A20" i="2"/>
  <c r="A13" i="2"/>
  <c r="A136" i="2"/>
  <c r="A91" i="2"/>
  <c r="A103" i="2"/>
  <c r="A121" i="2"/>
  <c r="A104" i="2"/>
  <c r="A12" i="2"/>
  <c r="A83" i="2"/>
  <c r="A33" i="2"/>
  <c r="A122" i="2"/>
  <c r="A126" i="2"/>
  <c r="A55" i="2"/>
  <c r="A143" i="2"/>
  <c r="A145" i="2"/>
  <c r="A140" i="2"/>
  <c r="A129" i="2"/>
  <c r="A106" i="2"/>
  <c r="A18" i="2"/>
  <c r="A78" i="2"/>
  <c r="A152" i="2"/>
  <c r="A131" i="2"/>
  <c r="A52" i="2"/>
  <c r="A22" i="2"/>
  <c r="A110" i="2"/>
  <c r="A67" i="2"/>
  <c r="A101" i="2"/>
  <c r="A80" i="2"/>
  <c r="A9" i="2"/>
  <c r="A150" i="2"/>
  <c r="A11" i="2"/>
  <c r="A92" i="2"/>
  <c r="A148" i="2"/>
  <c r="A82" i="2"/>
  <c r="A35" i="2"/>
  <c r="A42" i="2"/>
  <c r="A70" i="2"/>
  <c r="A54" i="2"/>
  <c r="A15" i="2"/>
  <c r="J78" i="2"/>
  <c r="J18" i="2"/>
  <c r="J37" i="2"/>
  <c r="J15" i="2"/>
  <c r="J5" i="2"/>
  <c r="J19" i="2"/>
  <c r="J28" i="2"/>
  <c r="J9" i="2"/>
  <c r="J63" i="2"/>
  <c r="J39" i="2"/>
  <c r="J113" i="2"/>
  <c r="J10" i="2"/>
  <c r="J124" i="2"/>
  <c r="J21" i="2"/>
  <c r="J64" i="2"/>
  <c r="J150" i="2"/>
  <c r="J12" i="2"/>
  <c r="J142" i="2"/>
  <c r="J27" i="2"/>
  <c r="J31" i="2"/>
  <c r="J4" i="2"/>
  <c r="J32" i="2"/>
  <c r="J47" i="2"/>
  <c r="J60" i="2"/>
  <c r="J69" i="2"/>
  <c r="J86" i="2"/>
  <c r="J7" i="2"/>
  <c r="J16" i="2"/>
  <c r="J8" i="2"/>
  <c r="J143" i="2"/>
  <c r="J101" i="2"/>
  <c r="J129" i="2"/>
  <c r="J24" i="2"/>
  <c r="J140" i="2"/>
  <c r="J17" i="2"/>
  <c r="J2" i="2"/>
  <c r="J134" i="2"/>
  <c r="J13" i="2"/>
  <c r="J80" i="2"/>
  <c r="J3" i="2"/>
  <c r="J59" i="2"/>
  <c r="J53" i="2"/>
  <c r="J149" i="2"/>
  <c r="J25" i="2"/>
  <c r="J108" i="2"/>
  <c r="J14" i="2"/>
  <c r="J106" i="2"/>
  <c r="J11" i="2"/>
  <c r="J36" i="2"/>
  <c r="J22" i="2"/>
  <c r="J26" i="2"/>
  <c r="J82" i="2"/>
  <c r="J120" i="2"/>
  <c r="J41" i="2"/>
  <c r="J56" i="2"/>
  <c r="J46" i="2"/>
  <c r="J119" i="2"/>
  <c r="J90" i="2"/>
  <c r="J96" i="2"/>
  <c r="J104" i="2"/>
  <c r="J48" i="2"/>
  <c r="J6" i="2"/>
  <c r="J54" i="2"/>
  <c r="J148" i="2"/>
  <c r="J23" i="2"/>
  <c r="J114" i="2"/>
  <c r="J115" i="2"/>
  <c r="J99" i="2"/>
  <c r="J110" i="2"/>
  <c r="J126" i="2"/>
  <c r="J61" i="2"/>
  <c r="J145" i="2"/>
  <c r="J83" i="2"/>
  <c r="J72" i="2"/>
  <c r="J111" i="2"/>
  <c r="J35" i="2"/>
  <c r="J38" i="2"/>
  <c r="J43" i="2"/>
  <c r="J58" i="2"/>
  <c r="J127" i="2"/>
  <c r="J44" i="2"/>
  <c r="J122" i="2"/>
  <c r="J89" i="2"/>
  <c r="J112" i="2"/>
  <c r="J77" i="2"/>
  <c r="J67" i="2"/>
  <c r="J144" i="2"/>
  <c r="J92" i="2"/>
  <c r="J130" i="2"/>
  <c r="J20" i="2"/>
  <c r="J84" i="2"/>
  <c r="J85" i="2"/>
  <c r="J133" i="2"/>
  <c r="J81" i="2"/>
  <c r="J40" i="2"/>
  <c r="J74" i="2"/>
  <c r="J125" i="2"/>
  <c r="J70" i="2"/>
  <c r="J87" i="2"/>
  <c r="J73" i="2"/>
  <c r="J137" i="2"/>
  <c r="J42" i="2"/>
  <c r="J132" i="2"/>
  <c r="J55" i="2"/>
  <c r="J68" i="2"/>
  <c r="J49" i="2"/>
  <c r="J50" i="2"/>
  <c r="J121" i="2"/>
  <c r="J131" i="2"/>
  <c r="J109" i="2"/>
  <c r="J33" i="2"/>
  <c r="J146" i="2"/>
  <c r="J128" i="2"/>
  <c r="J51" i="2"/>
  <c r="J123" i="2"/>
  <c r="J102" i="2"/>
  <c r="J151" i="2"/>
  <c r="J88" i="2"/>
  <c r="J147" i="2"/>
  <c r="J65" i="2"/>
  <c r="J136" i="2"/>
  <c r="J66" i="2"/>
  <c r="J75" i="2"/>
  <c r="J94" i="2"/>
  <c r="J152" i="2"/>
  <c r="J76" i="2"/>
  <c r="J95" i="2"/>
  <c r="J139" i="2"/>
  <c r="J34" i="2"/>
  <c r="J93" i="2"/>
  <c r="J138" i="2"/>
  <c r="J45" i="2"/>
  <c r="J62" i="2"/>
  <c r="J30" i="2"/>
  <c r="J141" i="2"/>
  <c r="J103" i="2"/>
  <c r="J118" i="2"/>
  <c r="J29" i="2"/>
  <c r="J98" i="2"/>
  <c r="J100" i="2"/>
  <c r="J57" i="2"/>
  <c r="J91" i="2"/>
  <c r="J107" i="2"/>
  <c r="J135" i="2"/>
  <c r="J79" i="2"/>
  <c r="J105" i="2"/>
  <c r="J117" i="2"/>
  <c r="J116" i="2"/>
  <c r="J52" i="2"/>
  <c r="J97" i="2"/>
  <c r="C4" i="3" l="1"/>
  <c r="C3" i="3"/>
  <c r="C15" i="3"/>
  <c r="C10" i="3"/>
  <c r="C2" i="3"/>
  <c r="C13" i="3"/>
  <c r="C21" i="3"/>
  <c r="C9" i="3"/>
  <c r="C8" i="3"/>
  <c r="C14" i="3"/>
  <c r="C12" i="3"/>
  <c r="C11" i="3"/>
  <c r="C19" i="3"/>
  <c r="C7" i="3"/>
  <c r="C18" i="3"/>
  <c r="C6" i="3"/>
  <c r="C20" i="3"/>
  <c r="C17" i="3"/>
  <c r="C5" i="3"/>
  <c r="C16" i="3"/>
</calcChain>
</file>

<file path=xl/sharedStrings.xml><?xml version="1.0" encoding="utf-8"?>
<sst xmlns="http://schemas.openxmlformats.org/spreadsheetml/2006/main" count="605" uniqueCount="448">
  <si>
    <t>Hazai bemutató</t>
  </si>
  <si>
    <t>Cím</t>
  </si>
  <si>
    <t>Műfaj</t>
  </si>
  <si>
    <t>Hossz</t>
  </si>
  <si>
    <t>Rendező</t>
  </si>
  <si>
    <t>Szereplők</t>
  </si>
  <si>
    <t>A feltaláló</t>
  </si>
  <si>
    <t>életrajzi film</t>
  </si>
  <si>
    <t>Gyöngyössy Bence</t>
  </si>
  <si>
    <t>Gáspár Tibor, Huszárik Kata, Für Anikó, Seress Zoltán, Trill Zsolt</t>
  </si>
  <si>
    <t>Tékasztorik 2.</t>
  </si>
  <si>
    <t>vígjáték</t>
  </si>
  <si>
    <t>Martin Csaba</t>
  </si>
  <si>
    <t>Elek Ferenc, Kamarás Iván, Pindroch Csaba, Bihari Viktória, Csuja Imre, Nagy Adri, Varga Viktor</t>
  </si>
  <si>
    <t>Zárójelentés</t>
  </si>
  <si>
    <t>dráma</t>
  </si>
  <si>
    <t>Szabó István</t>
  </si>
  <si>
    <t>Klaus Maria Brandauer, Udvaros Dorottya, Eperjes Károly, Stohl András, Bálint András</t>
  </si>
  <si>
    <t>Békeidő</t>
  </si>
  <si>
    <t>Hajdu Szabolcs</t>
  </si>
  <si>
    <t>Sárosdi Lilla, Wrochna Fanni, Szabó Domokos, Földeáki Nóra, Schilling Árpád, Hajdu Szabolcs, Török-Illyés Orsolya</t>
  </si>
  <si>
    <t>Vad erdők, vad bércek – A fantom nyomában</t>
  </si>
  <si>
    <t>dokumentumfilm</t>
  </si>
  <si>
    <t>A mi Kodályunk</t>
  </si>
  <si>
    <t>Petrovics Eszter</t>
  </si>
  <si>
    <t>Bogyó és Babóca 4. – Tündérkártyák</t>
  </si>
  <si>
    <t>animációs film</t>
  </si>
  <si>
    <t>Barta Tamás – Siess haza, vár a mama!</t>
  </si>
  <si>
    <t>Hajdú Eszter</t>
  </si>
  <si>
    <t>Pesti balhé</t>
  </si>
  <si>
    <t>Lóth Balázs</t>
  </si>
  <si>
    <t>Mészáros Béla, Petrik Andrea, Elek Ferenc, Inotay Ákos, Szabó Simon, Jászberényi Gábor, Reviczky Gábor, Hegedűs D. Géza</t>
  </si>
  <si>
    <t>Patthelyzet</t>
  </si>
  <si>
    <t>thriller</t>
  </si>
  <si>
    <t>Szűcs Dóra</t>
  </si>
  <si>
    <t>Kálloy Molnár Péter, Szalay Bence, Szabó Erika, Szabó Máté, Kádár L. Gellért, Ráckevei Anna</t>
  </si>
  <si>
    <t>Hab</t>
  </si>
  <si>
    <t>Lakos Nóra</t>
  </si>
  <si>
    <t>Kerekes Vica, Mátray László, Gyarmati Erik, Zsigmond Emőke, Bányai Miklós</t>
  </si>
  <si>
    <t>Magdolna</t>
  </si>
  <si>
    <t>Buvári Tamás</t>
  </si>
  <si>
    <t>Nagy Katica, Buvári Villő</t>
  </si>
  <si>
    <t>Nincs parancs!</t>
  </si>
  <si>
    <t>Szalay Péter</t>
  </si>
  <si>
    <t>Felkészülés meghatározatlan ideig tartó együttlétre</t>
  </si>
  <si>
    <t>Horvát Lili</t>
  </si>
  <si>
    <t>Stork Natasa, Bodó Viktor, Vilmányi Benett</t>
  </si>
  <si>
    <t>Martin Csaba, Czupi Kéla</t>
  </si>
  <si>
    <t>Mesék a zárkából</t>
  </si>
  <si>
    <t>Visky Ábel</t>
  </si>
  <si>
    <t>Spirál</t>
  </si>
  <si>
    <t>Felméri Cecília</t>
  </si>
  <si>
    <t>Bogdan Dumitrche, Borbély Alexandra, Kiss Diána Magdolna</t>
  </si>
  <si>
    <t>Fűzfa</t>
  </si>
  <si>
    <t>Milčo Mančevski</t>
  </si>
  <si>
    <t>Sara Klimoska, Natalija Teodosieva, Kamka Tocinovski, Jelena Jovanova</t>
  </si>
  <si>
    <t>Hét kis véletlen</t>
  </si>
  <si>
    <t>Gothár Péter</t>
  </si>
  <si>
    <t>Rezes Judit, Mészáros Blanka, Mészáros Máté, Börcsök Olivér</t>
  </si>
  <si>
    <t>Éden</t>
  </si>
  <si>
    <t>Kocsis Ágnes</t>
  </si>
  <si>
    <t>Lana Barić, Daan Stuyven, Bocskor-Salló Lóránt, Maja Roberti, Makranczi Zalán, Kardos Róbert</t>
  </si>
  <si>
    <t>Vad víz: Aqua Hungarica</t>
  </si>
  <si>
    <t>Fehér Zoltán</t>
  </si>
  <si>
    <t>Űrpiknik</t>
  </si>
  <si>
    <t>dramedy</t>
  </si>
  <si>
    <t>Badits Ákos</t>
  </si>
  <si>
    <t>Walters Lili, Takács Zalán, Varga Veronika, Lengyel Benjámin</t>
  </si>
  <si>
    <t>Tobi színei</t>
  </si>
  <si>
    <t>Bakony Alexa</t>
  </si>
  <si>
    <t>Rengeteg – Mindenhol látlak</t>
  </si>
  <si>
    <t>Fliegauf Bence</t>
  </si>
  <si>
    <t>Sodró Eliza, Gubík Ági, Jakab Juli, Végh Zsolt, Balla Eszter, Keresztes Felícián, Fancsikai Péter</t>
  </si>
  <si>
    <t>Kövek</t>
  </si>
  <si>
    <t>Dobray György</t>
  </si>
  <si>
    <t>Hajszra és cselőre</t>
  </si>
  <si>
    <t>Bodnár V. Róbert</t>
  </si>
  <si>
    <t>Becsúszó szerelem</t>
  </si>
  <si>
    <t>romantikus vígjáték</t>
  </si>
  <si>
    <t>Nagy Viktor Oszkár</t>
  </si>
  <si>
    <t>Ötvös András, Gombó Viola Lotti, Stefanovics Angéla, Thuróczy Szabolcs</t>
  </si>
  <si>
    <t>A kuflik és az Akármi</t>
  </si>
  <si>
    <t>Jurik Kristóf</t>
  </si>
  <si>
    <t>Így vagy tökéletes</t>
  </si>
  <si>
    <t>Varsics Péter</t>
  </si>
  <si>
    <t>Fekete Ernő, Béres Márta, Hais Dorottya, Trokán Nóra, Lengyel Tamás</t>
  </si>
  <si>
    <t>Mentés Másképp</t>
  </si>
  <si>
    <t>Rózsa Gábor</t>
  </si>
  <si>
    <t>Bánovits Vivianne, Sándor Péter, Trokán Péter, Lajos András, Dézsi Darinka, Tóth Krisztina, Virsinszki Zoltán</t>
  </si>
  <si>
    <t>Toxikoma</t>
  </si>
  <si>
    <t>Herendi Gábor</t>
  </si>
  <si>
    <t>Molnár Áron, Bányai Kelemen Barna, Török-Illyés Orsolya</t>
  </si>
  <si>
    <t>Hasadék</t>
  </si>
  <si>
    <t>Krasznahorkai Balázs</t>
  </si>
  <si>
    <t>Molnár Levente, Orbán Levente, Kovács Lajos, Lovas Rozi</t>
  </si>
  <si>
    <t>Szent Ignác útja</t>
  </si>
  <si>
    <t>Tolvaly Ferenc</t>
  </si>
  <si>
    <t>Természetes fény</t>
  </si>
  <si>
    <t>Nagy Dénes</t>
  </si>
  <si>
    <t>Szabó Ferenc, Garbacz Tamás, Bajkó László, Franczia Gyula</t>
  </si>
  <si>
    <t>A legjobb dolgokon bőgni kell</t>
  </si>
  <si>
    <t>Grosan Cristina</t>
  </si>
  <si>
    <t>Thuróczy Szabolcs, Hernádi Judit, Bányai Kelemen Barna, Patkós Márton, Takács Katalin, Friedenthal Zoltán</t>
  </si>
  <si>
    <t>A feleségem története</t>
  </si>
  <si>
    <t>romantikus film</t>
  </si>
  <si>
    <t>Enyedi Ildikó</t>
  </si>
  <si>
    <t>Gijs Naber, Léa Seydoux, Louis Garrel, Hajduk Károly, Rujder Vivien</t>
  </si>
  <si>
    <t>Külön falka</t>
  </si>
  <si>
    <t>Kis Hajni</t>
  </si>
  <si>
    <t>Bandor Éva, Galkó Balázs, Spolarics Andrea, Száger Zsuzsa, Füsti Molnár Éva, Dietz Gusztáv, Horváth Zorka</t>
  </si>
  <si>
    <t>Eltörölni Frankot</t>
  </si>
  <si>
    <t>Fabricius Gábor</t>
  </si>
  <si>
    <t>Fuchs Benjámin, Blénesi Kincső, Waskovics Andrea, Lénárt István, Székely B. Miklós, Frenák Pál</t>
  </si>
  <si>
    <t>Elk*rtuk</t>
  </si>
  <si>
    <t>krimi-dráma</t>
  </si>
  <si>
    <t>Keith English</t>
  </si>
  <si>
    <t>Bánovits Vivianne, Mózes András, Trill Zsolt, Őze Áron, Zayzon Zsolt, Bede-Fazekas Szabolcs, Szikszai Rémusz</t>
  </si>
  <si>
    <t>Éjjeli őrjárat</t>
  </si>
  <si>
    <t>Demian József</t>
  </si>
  <si>
    <t>Mátray László, Bogdán Zsolt, Nemes Levente, Ilinca Harnut, Manuela Hărăbor, Ada Condeescu, Simona Bondoc</t>
  </si>
  <si>
    <t>Post Mortem</t>
  </si>
  <si>
    <t>horror</t>
  </si>
  <si>
    <t>Bergendy Péter</t>
  </si>
  <si>
    <t>Klem Viktor, Hais Fruzsina, Schell Judit</t>
  </si>
  <si>
    <t>Magyar Passió</t>
  </si>
  <si>
    <t>Eperjes Károly</t>
  </si>
  <si>
    <t>Eperjes Károly, Telekes Péter, Gál Tamás</t>
  </si>
  <si>
    <t>Vadlovak – Hortobágyi mese</t>
  </si>
  <si>
    <t>Török Zoltán</t>
  </si>
  <si>
    <t>Evolúció</t>
  </si>
  <si>
    <t>Mundruczó Kornél</t>
  </si>
  <si>
    <t>Padmé Hamdemir, Láng Annamária, Monori Lili, Goya Rego</t>
  </si>
  <si>
    <t>Nagykarácsony</t>
  </si>
  <si>
    <t>Tiszeker Dániel</t>
  </si>
  <si>
    <t>Ötvös András, Zsigmond Emőke, Scherer Péter, Pokorny Lia, Szabó Kimmel Tamás, Csuja Imre, Szerednyey Béla</t>
  </si>
  <si>
    <t>El a kezekkel a Papámtól!</t>
  </si>
  <si>
    <t>családi film</t>
  </si>
  <si>
    <t>Csobot Adél, Bokor Barna, Elek Ferenc, Gubás Gabi, Járai Máté, Nagypál Gábor, Pálmai Anna, Pindroch Csaba</t>
  </si>
  <si>
    <t>Legjobb tudomásom szerint</t>
  </si>
  <si>
    <t>Bodolai Balázs, Hámori Gabriella, Menszátor-Héresz Attila, Fenyő Iván, Jakab Juli</t>
  </si>
  <si>
    <t>Dobó Kata, Gulyás Buda</t>
  </si>
  <si>
    <t>Lőrincz Nándor, Nagy Bálint</t>
  </si>
  <si>
    <t>Antonin Krizsanics, M. Tóth Géza</t>
  </si>
  <si>
    <t>Mosonyi Szabolcs, Bagladi Erika</t>
  </si>
  <si>
    <t>Az unoka</t>
  </si>
  <si>
    <t>Deák Kristóf</t>
  </si>
  <si>
    <t>Blahó Gergely, Jordán Tamás, Jászberényi Gábor, Pogány Judit, Bárdos Judit, Döbrösi Laura, Papp János, Hámori Ildikó, Tordai Teri, Szalay Krisztina, Hűvösvölgyi Ildikó, Keszég László, Voith Ági</t>
  </si>
  <si>
    <t>Mindörökké</t>
  </si>
  <si>
    <t>Pálfi György</t>
  </si>
  <si>
    <t>Polgár Tamás, Ubrankovics Júlia, Menszátor Héresz Attila, Érsek Obádovics Mercédesz</t>
  </si>
  <si>
    <t>Legendárium – Mesék Székelyföldről</t>
  </si>
  <si>
    <t>Fazakas Szabolcs</t>
  </si>
  <si>
    <t>Tíz perc múlva három</t>
  </si>
  <si>
    <t>Dézsy Zoltán</t>
  </si>
  <si>
    <t>Kassai Ilona, Andorai Péter Krisztián, Vészabó Noémi, Pánovics Raymund, Dézsy Zoltán, Farkas Viktória</t>
  </si>
  <si>
    <t>Kilakoltatás</t>
  </si>
  <si>
    <t>Fazekas Máté</t>
  </si>
  <si>
    <t>Orosz Ákos, Nagy Mari, Mészáros Blanka, Láng Annamária, Znamenák István, Péter Kata, Pál András, Egger Géza, Török-Illyés Orsolya, Péterfy Bori, Váradi Gergely, Trill Zsolt</t>
  </si>
  <si>
    <t>Melegvizek országa</t>
  </si>
  <si>
    <t>Bagdi István, Cserhalmi György, Kecskés Karina, Thuróczy Szabolcs, Török-Illyés Orsolya, Hajdu Szabolcs</t>
  </si>
  <si>
    <t>Szelíd</t>
  </si>
  <si>
    <t>Csonka Eszter, Turós György, Krisztik Csaba, Kerekes Éva, Papp János</t>
  </si>
  <si>
    <t>Katinka</t>
  </si>
  <si>
    <t>Pálinkás Norbert</t>
  </si>
  <si>
    <t>Boszorkányház</t>
  </si>
  <si>
    <t>Nyíri Kovács István</t>
  </si>
  <si>
    <t>Bakos Éva, Fazakas Júlia, Kuna Kata, Mészáros Piroska, Nagypál Gábor, Árvai Péter, Szabó Győző, Börcsök Enikő</t>
  </si>
  <si>
    <t>Zanox – Kockázatok és mellékhatások</t>
  </si>
  <si>
    <t>Baranyi Gábor Benő</t>
  </si>
  <si>
    <t>Hatházi András, Sólyom Katalin, Krisztik Csaba, Dráfi Mátyás, Máhr Ági, Vasvári Emese, Danis Lídia, Kósa Béla</t>
  </si>
  <si>
    <t>A játszma</t>
  </si>
  <si>
    <t>krimi</t>
  </si>
  <si>
    <t>Fazakas Péter</t>
  </si>
  <si>
    <t>Nagy Zsolt, Kulka János, Hámori Gabriella, Scherer Péter, Staub Viktória</t>
  </si>
  <si>
    <t>A szerenád</t>
  </si>
  <si>
    <t>kísérleti film</t>
  </si>
  <si>
    <t>Máté P. Gábor</t>
  </si>
  <si>
    <t>Szelle Dávid, Buvári Lilla, Módri Györgyi, Kricsár Kamill, Langer Soma, Főző Ditta, Szalay Bence, Pap Lívia, Dér Mária, Trokán Anna</t>
  </si>
  <si>
    <t>A Karantén Zóna</t>
  </si>
  <si>
    <t>misztikus film</t>
  </si>
  <si>
    <t>Zsótér Indi Dániel</t>
  </si>
  <si>
    <t>Pásztor Erzsi, Makranczi Zalán, Ujréti László, Ónodi Eszter, Tankó Erika, Tolnai Klára, Krausz Gergő, Majsai-Nyilas Tünde, Lakatos Máté, Muchichka László</t>
  </si>
  <si>
    <t>Macska a betonban</t>
  </si>
  <si>
    <t>Dalnoky Ferenc</t>
  </si>
  <si>
    <t>Erdei Péter, Tar Sándorné, Bérczesi Márton, Nagyné Szőke Krisztina, Kovács Attila, Somogyi Ferenc</t>
  </si>
  <si>
    <t>Együtt kezdtük</t>
  </si>
  <si>
    <t>Kerékgyártó Yvonne</t>
  </si>
  <si>
    <t>Mucsi Zoltán, Pálmai Anna, Kerekes Éva, Jordán Tamás, Szabó Simon, Zsurzs Kati, Szacsvay László</t>
  </si>
  <si>
    <t>Szia, Életem!</t>
  </si>
  <si>
    <t>Vékes Csaba</t>
  </si>
  <si>
    <t>Thuróczy Szabolcs, Mucsi Zoltán, Básti Juli, Kovács Patrícia, Vékes Csaba, Tasnádi Bence, Pálmai Anna</t>
  </si>
  <si>
    <t>Ott torony volt</t>
  </si>
  <si>
    <t>Kécza András</t>
  </si>
  <si>
    <t>Védelem alatt</t>
  </si>
  <si>
    <t>Schwechtje Mihály</t>
  </si>
  <si>
    <t>Magyar hangja...</t>
  </si>
  <si>
    <t>Csapó András</t>
  </si>
  <si>
    <t>Nyugati nyaralás</t>
  </si>
  <si>
    <t>Mészáros Máté, Pokorny Lia, Szőke Abigél, Tóth Mátyás, Patkós Márton, Orosz Ákos, Ötvös András, Katona Péter Dániel, Szervét Tibor, Péterfy Bori, Kuttner Bálint</t>
  </si>
  <si>
    <t>Bereményi kalapja</t>
  </si>
  <si>
    <t>Papp Gábor Zsigmond</t>
  </si>
  <si>
    <t>Családi legendák</t>
  </si>
  <si>
    <t>Glaser Katalin</t>
  </si>
  <si>
    <t>Elátkozott barlang</t>
  </si>
  <si>
    <t>fantasy</t>
  </si>
  <si>
    <t>Mariana Solčanská-Čengel</t>
  </si>
  <si>
    <t>Tereza Bebarová, Predrag Bjelac, Karel Dobrý, Jan Dolanský, Marko Igonda, Václav Kopta, Zuzana Stivínová</t>
  </si>
  <si>
    <t>Magasságok és mélységek</t>
  </si>
  <si>
    <t>Csoma Sándor</t>
  </si>
  <si>
    <t>Pál Emőke, Trill Zsolt</t>
  </si>
  <si>
    <t>Hűség</t>
  </si>
  <si>
    <t>Szekeres Csaba</t>
  </si>
  <si>
    <t>Múlt és jelen – Vizeink az ember kezében</t>
  </si>
  <si>
    <t>Blokád</t>
  </si>
  <si>
    <t>Tősér Ádám</t>
  </si>
  <si>
    <t>Vidnyánszky Attila, Seress Zoltán, Gáspár Tibor, Szacsvay László, Tóth Ildikó, Sütő András, Végh Zsolt</t>
  </si>
  <si>
    <t>Toldi – A mozifilm</t>
  </si>
  <si>
    <t>Hétköznapi kudarcok</t>
  </si>
  <si>
    <t>Kerekes Vica, Petra Bučková, Jana Stryková</t>
  </si>
  <si>
    <t>Szimpla manus</t>
  </si>
  <si>
    <t>Magyar Attila</t>
  </si>
  <si>
    <t>Sütő András, Györgyi Anna, Kálloy Molnár Péter, Zsurzs Kati, Harsányi Gábor, Cserna Antal, Dengyel Iván, Sári Éva, Hajdu Steve</t>
  </si>
  <si>
    <t>Béke – A nemzetek felett</t>
  </si>
  <si>
    <t>Ki kutyája vagyok én?</t>
  </si>
  <si>
    <t>Lakatos Róbert</t>
  </si>
  <si>
    <t>Veszélyes lehet a fagyi</t>
  </si>
  <si>
    <t>Szilágyi Fanni</t>
  </si>
  <si>
    <t>Stork Natasa, Patkós Márton, Szabó Máté, Bódi Magdi</t>
  </si>
  <si>
    <t>Jóreménység-sziget</t>
  </si>
  <si>
    <t>kalandfilm</t>
  </si>
  <si>
    <t>Ljasuk Dimitry</t>
  </si>
  <si>
    <t>Ljasuk Dimitry, Baranyák Béla, Dorogi Fernanda, Papp János, Molnár Barnabás</t>
  </si>
  <si>
    <t>A mi Kodályunk 2. – Psalmus Hungaricus</t>
  </si>
  <si>
    <t>Larry</t>
  </si>
  <si>
    <t>Bernáth Szilárd</t>
  </si>
  <si>
    <t>Thuróczy Szabolcs, Vilmányi Benett</t>
  </si>
  <si>
    <t>Átjáróház</t>
  </si>
  <si>
    <t>Madarász Isti</t>
  </si>
  <si>
    <t>Rujder Vivien, Bárnai Péter, Kútvölgyi Erzsébet, Kulka János</t>
  </si>
  <si>
    <t>Aki legyőzte az időt – Keleti Ágnes</t>
  </si>
  <si>
    <t>Oláh Kata</t>
  </si>
  <si>
    <t>Igor Buharov, Ivan Buharov</t>
  </si>
  <si>
    <t>Csuja László, Nemes Anna</t>
  </si>
  <si>
    <t>Rohonyi Gábor, Vékes Csaba</t>
  </si>
  <si>
    <t>Lévai Balázs, Tiszeker Dániel</t>
  </si>
  <si>
    <t>Csákovics Lajos, Jankovics Marcell</t>
  </si>
  <si>
    <t>Jövő nyár</t>
  </si>
  <si>
    <t>Kárpáti György Mór</t>
  </si>
  <si>
    <t>Tankó Erika, Brezovszky Dániel, Krisztik Csaba, Farkas Bianka, Kerekes Márton</t>
  </si>
  <si>
    <t>Az almafa virága</t>
  </si>
  <si>
    <t>Koltai-Nagy Balázs, Nari Nguyen, Sütő András, Kálloy Molnár Péter, Takács Katalin, Dunai Tamás, Juhász Jázmin, Dzhuliya Lam</t>
  </si>
  <si>
    <t>Peter Noel</t>
  </si>
  <si>
    <t>Csuja Imre, Törőcsik Franciska, Hevér Gábor, Szabó Erika, Elek Ferenc, Molnár Piroska, Ostorházi Bernadett</t>
  </si>
  <si>
    <t>Szétszakítva</t>
  </si>
  <si>
    <t>háborús film</t>
  </si>
  <si>
    <t>Burján Zsigmond</t>
  </si>
  <si>
    <t>Tűzkő Sándor, Balogh Mihály, Szigeti Anna, Csille Ildikó, Nagy Judit, Udvaros György, Barbély Gábor</t>
  </si>
  <si>
    <t>Hadik</t>
  </si>
  <si>
    <t>Szikora János</t>
  </si>
  <si>
    <t>Szabó Győző, Trill Zsolt, Molnár Áron, Szalma Tamás, Julia Jakubowska, Horváth Lili, Madár Tamás</t>
  </si>
  <si>
    <t>Kojot négy lelke</t>
  </si>
  <si>
    <t>Gauder Áron</t>
  </si>
  <si>
    <t>Hat hét</t>
  </si>
  <si>
    <t>Szakonyi Noémi Veronika</t>
  </si>
  <si>
    <t>Román Katalin, Járó Zsuzsa, Balsai Móni, Mészáros András, Györgyi Anna, Keresztesi Kitty, Takács Katalin</t>
  </si>
  <si>
    <t>Műanyag égbolt</t>
  </si>
  <si>
    <t>Saját erdő</t>
  </si>
  <si>
    <t>Bogyó és Babóca 5. – Hónapok meséi</t>
  </si>
  <si>
    <t>Háromezer számozott darab</t>
  </si>
  <si>
    <t>Császi Ádám</t>
  </si>
  <si>
    <t>Farkas Franciska, Horváth Kristóf, Pászik Krisztofer</t>
  </si>
  <si>
    <t>Az első kettő</t>
  </si>
  <si>
    <t>Szövényi-Lux Balázs</t>
  </si>
  <si>
    <t>Nyakó Júlia, Drahota Andrea, Hannah Saxby, Bergendi Barnabás, Fazakas Bendegúz, Fazekas Géza, Heim Vilmos</t>
  </si>
  <si>
    <t>A nemzet aranyai</t>
  </si>
  <si>
    <t>Zákonyi S. Tamás</t>
  </si>
  <si>
    <t>Radics Béla – A megátkozott gitáros</t>
  </si>
  <si>
    <t>Klacsán Gábor</t>
  </si>
  <si>
    <t>Rák Zoltán, Bede-Fazekas Szabolcs, Dunai Csenge, Fecske Dávid, Forgács Péter, Király Attila, Szabó Sipos Barnabás, Szemenyei János, Trill Zsolt, Zsurzs Kati</t>
  </si>
  <si>
    <t>Legénybúcsú Extra</t>
  </si>
  <si>
    <t>Virsinszki Zoltán, Kálloy Molnár Péter, Varga Ádám, Nagy Alexandra, Sütő András</t>
  </si>
  <si>
    <t>Semmi – Báb-film-színház</t>
  </si>
  <si>
    <t>bábfilm</t>
  </si>
  <si>
    <t>Spiegl Anna, Pájer Alma Virág, Pallai Mara, Ács Norbert, Tatai Zsolt, Teszárek Csaba, Pethő Gergő, Szolár Tibor, Blasek Gyöngyi</t>
  </si>
  <si>
    <t>Látom, amit látsz</t>
  </si>
  <si>
    <t>sci-fi</t>
  </si>
  <si>
    <t>Szabó Mátyás</t>
  </si>
  <si>
    <t>Lukáts Andor, Nagy Mari, Hartai Petra, Vilmányi Benett, Lestyán Attila</t>
  </si>
  <si>
    <t>Varrat</t>
  </si>
  <si>
    <t>Kempf Márta Anna</t>
  </si>
  <si>
    <t>Végtelen víztükör</t>
  </si>
  <si>
    <t>Brandon Cronenberg</t>
  </si>
  <si>
    <t>Alexander Skarsgård, Mia Goth, Cleopatra Coleman, Thomas Kretschmann, Caroline Boulton, Jalil Lespert, Amanda Brugel</t>
  </si>
  <si>
    <t>A másik érintése</t>
  </si>
  <si>
    <t>Trill Zsolt, Nagy Katica, Farkas Franciska, Epres Attila, Danis Lídia, Trokán Anna, Máté Gábor, Cservák Zoltán</t>
  </si>
  <si>
    <t>Magyarázat mindenre</t>
  </si>
  <si>
    <t>Reisz Gábor</t>
  </si>
  <si>
    <t>Sodró Eliza, Znamenák István, Király Dániel, Kizlinger Lilla, Hatházi András, Kocsis Gergely</t>
  </si>
  <si>
    <t>Tisza-tó, az ember alkotta paradicsom</t>
  </si>
  <si>
    <t>Szendőfi Balázs</t>
  </si>
  <si>
    <t>Cicaverzum</t>
  </si>
  <si>
    <t>Szeleczki Rozália</t>
  </si>
  <si>
    <t>Törőcsik Franciska, Polgár Csaba, Udvaros Dorottya, Csobot Adél, Alföldi Róbert, Tordai Teri, Martin Márta, Blahó Gergely, Patkós Márton</t>
  </si>
  <si>
    <t>Mellékszereplők</t>
  </si>
  <si>
    <t>Sopsits Árpád</t>
  </si>
  <si>
    <t>Farkas Franciska, Jászberényi Gábor, Telek Tibor Zoltán, Telek Babita, Dömök Edina, Vokó Lili, Sopsits Árpád</t>
  </si>
  <si>
    <t>Elfogy a levegő</t>
  </si>
  <si>
    <t>Moldovai Katalin</t>
  </si>
  <si>
    <t>Krasznahorkai Ágnes, Skovrán Tünde, Sándor Soma, Dimény Áron, Bölönyi Zsolt, Lőrincz Ágnes</t>
  </si>
  <si>
    <t>Mesterjátszma</t>
  </si>
  <si>
    <t>pszichothriller</t>
  </si>
  <si>
    <t>Tóth Barnabás</t>
  </si>
  <si>
    <t>Varga-Járó Sára, Váradi Gergely, Hajduk Károly, Péterfy Bori, Mácsai Pál, Szirtes Ági, Váry Károly, David Yengibarian, Orbán Levente, Dóra Béla</t>
  </si>
  <si>
    <t>Polonia akció 1920</t>
  </si>
  <si>
    <t>Libertate’89 – Nagyszeben</t>
  </si>
  <si>
    <t>történelmi dráma</t>
  </si>
  <si>
    <t>Tudor Giurgiu</t>
  </si>
  <si>
    <t>Bíró József, Dimény Áron, Deák Zoltán, Ionuţ Caras, Alexandru Papadopol, Mirela Oprişor</t>
  </si>
  <si>
    <t>Magasmentés</t>
  </si>
  <si>
    <t>Fésős András</t>
  </si>
  <si>
    <t>Bogdan Dumitrache, Börcsök Olivér, Cserhalmi György, Hegedűs D. Géza, Kovács Lajos, Keszég László, Schneider Zoltán, Bánfalvi Eszter, Takáts Andrea, Keresztes Tamás, Makranczi Zalán</t>
  </si>
  <si>
    <t>Éger</t>
  </si>
  <si>
    <t>Nagy Borús Levente</t>
  </si>
  <si>
    <t>Kálid Artúr, Kovács Tamás, Nagy Zsolt, Péterfy Bori, Schmied Zoltán, Szilágyi Csenge, Zsótér Sándor</t>
  </si>
  <si>
    <t>Semmelweis</t>
  </si>
  <si>
    <t>Koltai Lajos</t>
  </si>
  <si>
    <t>Vecsei H. Miklós, Nagy Katica, Gálffi László, Kovács Lajos, Lengyel Ferenc, Elek Ferenc, Simon Kornél, Kovács Tamás, Szűcs Nelli, Znamenák István, Hajduk Károly, Mészáros Blanka</t>
  </si>
  <si>
    <t>Valami madarak</t>
  </si>
  <si>
    <t>Hevér Dániel</t>
  </si>
  <si>
    <t>Szacsvay László, Kizlinger Lilla</t>
  </si>
  <si>
    <t>Tomi, Polli és a varázsfény</t>
  </si>
  <si>
    <t>Filip Posivac</t>
  </si>
  <si>
    <t>Nem halok meg</t>
  </si>
  <si>
    <t>Dér Asia</t>
  </si>
  <si>
    <t>Hatalom</t>
  </si>
  <si>
    <t>politikai thriller</t>
  </si>
  <si>
    <t>Prikler Mátyás</t>
  </si>
  <si>
    <t>Hajdu Szabolcs, Jan Kačer, Kormos Mihály, Mokos Attila, Bandor Éva, Lucia Kasová, Ingrid Timková, Miroslav Krobot</t>
  </si>
  <si>
    <t>Árni</t>
  </si>
  <si>
    <t>Vermes Dorka</t>
  </si>
  <si>
    <t>Székely B. Miklós, Spolarics Andrea, Turi Péter, Gyöngyösi Zoltán, Kovács Botond, Dino Benjamin</t>
  </si>
  <si>
    <t>Keskeny út a boldogság felé</t>
  </si>
  <si>
    <t>Nyersanyag</t>
  </si>
  <si>
    <t>Boross Martin</t>
  </si>
  <si>
    <t>Dér Zsolt, Pál András, Mészáros Blanka, Baki Dániel, Tankó Erika, Szabó Stefi</t>
  </si>
  <si>
    <t>Lefkovicsék gyászolnak</t>
  </si>
  <si>
    <t>Breier Ádám</t>
  </si>
  <si>
    <t>Bezerédi Zoltán, Szabó Kimmel Tamás, Máhr Ági, Leo Gagel, Kardos Róbert, Török András, Lőkös Ildikó, Tímár Éva</t>
  </si>
  <si>
    <t>Kálmán-nap</t>
  </si>
  <si>
    <t>Hajdu Szabolcs, Tóth Orsi, Földeáki Nóra, Gelányi Imre, Szabó Domokos</t>
  </si>
  <si>
    <t>Most vagy soha!</t>
  </si>
  <si>
    <t>Berettyán Nándor, Mosolygó Sára, Horváth Lajos Ottó, Jászberényi Gábor, Szerednyey Béla, Lukács Sándor, Fehér Tibor, Bergendi Barnabás, Bordás Roland</t>
  </si>
  <si>
    <t>Bogyó és Babóca 6. – Csengettyűk</t>
  </si>
  <si>
    <t>Kék Pelikan</t>
  </si>
  <si>
    <t>Csáki László</t>
  </si>
  <si>
    <t>Carte Rouge – Vörös térkép</t>
  </si>
  <si>
    <t>Gerebics Sándor</t>
  </si>
  <si>
    <t>Bonus Trip</t>
  </si>
  <si>
    <t>akcióvígjáték</t>
  </si>
  <si>
    <t>Spencer Vaughn Kelly, Camryn Jackson, Vanessa Aleksander, Bruce Lester Johnson, Matthew Simpson, Glenn Wrage, Janis Ahern, Ónodi Eszter, Árpa Attila, Simor Olivér, Czukor Balázs</t>
  </si>
  <si>
    <t>Emma és Eddie: A képen kívül</t>
  </si>
  <si>
    <t>Hörcher Gábor</t>
  </si>
  <si>
    <t>A boldogság ügynöke</t>
  </si>
  <si>
    <t>Mándi Ferenc</t>
  </si>
  <si>
    <t>Szent</t>
  </si>
  <si>
    <t>Sebastian Buttny</t>
  </si>
  <si>
    <t>Mateusz Kosciukiewicz, Lena Gora, Dobromir Dymecki, Leszek Lichota</t>
  </si>
  <si>
    <t>Nemere István: Addig írok, amíg élek</t>
  </si>
  <si>
    <t>Szalma Sándor</t>
  </si>
  <si>
    <t>Zenit</t>
  </si>
  <si>
    <t>Kristóf György</t>
  </si>
  <si>
    <t>Judith State, Ladányi Andrea, Egyed Beáta, Tristan Sagon, Feicht Zoltán, Bitó Katalin, Szilvási Anna, Lőrincz Katalin, Kelemen Patrik, Jacsó Anna, Samuel Caleb, Evegenia Turushkina, Till Jenewein, Paulína Smatláková, Linus Janser</t>
  </si>
  <si>
    <t>Fekete pont</t>
  </si>
  <si>
    <t>Szimler Bálint</t>
  </si>
  <si>
    <t>Mészöly Anna, Paul Mátis, Kovács Ákos, Mátis Inez, Lőkös Ildikó, Marozsán Erika, Nádasi László</t>
  </si>
  <si>
    <t>Kaláka – A Kárpátoktól a Karib-tengerig</t>
  </si>
  <si>
    <t>Pigniczky Réka</t>
  </si>
  <si>
    <t>Lepattanó</t>
  </si>
  <si>
    <t>Scherer Péter, Derzsi Dezső, Waskovics Andrea, Patrick Duffy, Elek Ferenc, Harmath Imre, Valcz Péter, Gyuricza István, Rába Roland, Mucsi Zoltán, Gáspár Sándor, Györgyi Anna, Ónodi Gábor, Katona László, Petrik Andrea, Németh Klára, Fekete-Lovas Zsolt</t>
  </si>
  <si>
    <t>Bolond Istók</t>
  </si>
  <si>
    <t>Pál András, Liber Ágoston, Gellért Dorottya, Jordán Adél, Hajdu Steve</t>
  </si>
  <si>
    <t>Szilágyi Zsófia</t>
  </si>
  <si>
    <t>Jóvári Csenge, Konrád Zsuzsanna</t>
  </si>
  <si>
    <t>Egy százalék indián</t>
  </si>
  <si>
    <t>Hajdu Szabolcs, Tóth Orsi, Pető Kata, Gelányi Imre, Szabó Domokos, Tankó Erika</t>
  </si>
  <si>
    <t>A legbelsőbb Ázsia – Magyarok nyomában Mongolországban</t>
  </si>
  <si>
    <t>Füredi Zoltán</t>
  </si>
  <si>
    <t>Akkord</t>
  </si>
  <si>
    <t>És mi van Tomival?</t>
  </si>
  <si>
    <t>Till Attila</t>
  </si>
  <si>
    <t>Thuróczy Szabolcs, Polgár Tamás, Sodró Eliza, Fodor Annamária, Tóth Zsófia, Patkós Márton, Básti Juli</t>
  </si>
  <si>
    <t>Ma este gyilkolunk</t>
  </si>
  <si>
    <t>krimi-vígjáték</t>
  </si>
  <si>
    <t>Kern András, Hermányi Mariann, Jordán Tamás, Bodrogi Gyula, Bánsági Ildikó, Koltai Róbert, Pogány Judit, Takács Katalin, Bálint András, Bánki Gergely, Stefanovics Angéla, Pál András, Keresztes Tamás, Hámori Ildikó, Elek Ferenc, Gyöngyösi Zoltán, Herczeg Adrienn, Závodszky Noémi</t>
  </si>
  <si>
    <t>Holnap meghalok</t>
  </si>
  <si>
    <t>Cibulya Nikol</t>
  </si>
  <si>
    <t>Kurta Niké, Meyer Lili, Kerekes Márton, Baki Dániel, Makranczi Zalán, Wrochna Fanni, Hárshegyi Ilma</t>
  </si>
  <si>
    <t>Futni mentem</t>
  </si>
  <si>
    <t>Udvaros Dorottya, Lovas Rozi, Tenki Réka, Trill Beatrix, Bányai Kelemen Barna, Csányi Sándor, Ember Márk, Csuja Imre, Schmied Zoltán, Gálffi László, Hevér Gábor, Trokán Péter, Góg Anikó</t>
  </si>
  <si>
    <t>KIX</t>
  </si>
  <si>
    <t>Mi vagyunk Azahriah</t>
  </si>
  <si>
    <t>zenés film</t>
  </si>
  <si>
    <t>Mazzag Izabella</t>
  </si>
  <si>
    <t>Azahriah, Ionescu Raul, Juniki Noémi</t>
  </si>
  <si>
    <t>Mélypont érzés</t>
  </si>
  <si>
    <t>Miklós Ádám</t>
  </si>
  <si>
    <t>Hogyan tudnék élni nélküled?</t>
  </si>
  <si>
    <t>zenés vígjáték</t>
  </si>
  <si>
    <t>Orosz Dénes</t>
  </si>
  <si>
    <t>Törőcsik Franciska, Ember Márk, Fecske Dávid, Marics Péter, Brasch Bence, Kirády Marcell, Márkus Luca, Kovács Harmat, Varga-Járó Sára, Medveczky Balázs, Markó-Valentyik Anna, Szántó Balázs, Györgyi Anna, Barta Veronika, Seress Zoltán</t>
  </si>
  <si>
    <t>Mikulán Dávid, Révész Bálint</t>
  </si>
  <si>
    <t>Hegedűs Georgina, Rohonyi Gábor</t>
  </si>
  <si>
    <t>Arun Bhattarai, Zurbó Dorottya</t>
  </si>
  <si>
    <t>Fazakas Kinga, M. Tóth Géza</t>
  </si>
  <si>
    <t>Kiss Sándor, Kussinszky Kornél</t>
  </si>
  <si>
    <t>Csonka Maresz, Hoffer Károly, Moll Zoltán</t>
  </si>
  <si>
    <t>Bánóczki Tibor, Szabó Sarolta</t>
  </si>
  <si>
    <t>Babos Tamás, Tősér Ádám</t>
  </si>
  <si>
    <t>Értékelés</t>
  </si>
  <si>
    <t>n.a.</t>
  </si>
  <si>
    <t>évszak</t>
  </si>
  <si>
    <t>tavasz</t>
  </si>
  <si>
    <t>nyár</t>
  </si>
  <si>
    <t>ősz</t>
  </si>
  <si>
    <t>tél</t>
  </si>
  <si>
    <t>összhossz</t>
  </si>
  <si>
    <t>év</t>
  </si>
  <si>
    <t>Évszám</t>
  </si>
  <si>
    <t>Évszak</t>
  </si>
  <si>
    <t>Január másodika</t>
  </si>
  <si>
    <t>drá</t>
  </si>
  <si>
    <t>felt. form képlete:</t>
  </si>
  <si>
    <t>Megtekintés</t>
  </si>
  <si>
    <t>hossz:</t>
  </si>
  <si>
    <t>Bemutató:</t>
  </si>
  <si>
    <t>Nézettség:</t>
  </si>
  <si>
    <t>Egy rendezős:</t>
  </si>
  <si>
    <t>Átlagosan:</t>
  </si>
  <si>
    <t>. legrövidebb és</t>
  </si>
  <si>
    <t>. leghosszabb időkülönbsége:</t>
  </si>
  <si>
    <t>másképp:</t>
  </si>
  <si>
    <t>Műfaj szerinti kereső:</t>
  </si>
  <si>
    <t>G.)</t>
  </si>
  <si>
    <t>K.)</t>
  </si>
  <si>
    <t>J.)</t>
  </si>
  <si>
    <t>L.)</t>
  </si>
  <si>
    <t>M.)</t>
  </si>
  <si>
    <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</si>
</sst>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_ ;\-#,##0\ "/>
    <numFmt numFmtId="165" formatCode="General&quot; db&quot;"/>
  </numFmts>
  <fonts count="9" x14ac:knownFonts="1">
    <font>
      <sz val="11"/>
      <color theme="1"/>
      <name val="Calibri"/>
      <family val="2"/>
      <scheme val="minor"/>
    </font>
    <font>
      <sz val="11"/>
      <color theme="1"/>
      <name val="Calibri"/>
      <family val="2"/>
      <charset val="238"/>
      <scheme val="minor"/>
    </font>
    <font>
      <sz val="11"/>
      <color theme="1"/>
      <name val="Gill Sans MT"/>
      <family val="2"/>
      <charset val="238"/>
    </font>
    <font>
      <sz val="11"/>
      <color rgb="FFFF0000"/>
      <name val="Gill Sans MT"/>
      <family val="2"/>
      <charset val="238"/>
    </font>
    <font>
      <b/>
      <sz val="11"/>
      <name val="Gill Sans MT"/>
      <family val="2"/>
      <charset val="238"/>
    </font>
    <font>
      <b/>
      <sz val="11"/>
      <name val="Gill Sans MT"/>
      <family val="2"/>
      <charset val="238"/>
    </font>
    <font>
      <sz val="11"/>
      <color theme="1"/>
      <name val="Gill Sans MT"/>
      <family val="2"/>
      <charset val="238"/>
    </font>
    <font>
      <sz val="11"/>
      <color theme="1"/>
      <name val="Calibri"/>
      <family val="2"/>
      <scheme val="minor"/>
    </font>
    <font>
      <sz val="11"/>
      <name val="Gill Sans MT"/>
      <family val="2"/>
      <charset val="238"/>
    </font>
  </fonts>
  <fills count="6">
    <fill>
      <patternFill patternType="none"/>
    </fill>
    <fill>
      <patternFill patternType="gray125"/>
    </fill>
    <fill>
      <patternFill patternType="solid">
        <fgColor rgb="FFF1BE03"/>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3" fontId="7" fillId="0" borderId="0" applyFont="0" applyFill="0" applyBorder="0" applyAlignment="0" applyProtection="0"/>
    <xf numFmtId="0" fontId="1" fillId="0" borderId="0"/>
  </cellStyleXfs>
  <cellXfs count="33">
    <xf numFmtId="0" fontId="0" fillId="0" borderId="0" xfId="0"/>
    <xf numFmtId="0" fontId="2" fillId="0" borderId="0" xfId="0" applyFont="1"/>
    <xf numFmtId="0" fontId="2" fillId="0" borderId="0" xfId="0" applyFont="1" applyAlignment="1">
      <alignment vertical="center"/>
    </xf>
    <xf numFmtId="0" fontId="4" fillId="2" borderId="1" xfId="0" applyFont="1" applyFill="1" applyBorder="1" applyAlignment="1">
      <alignment horizontal="center" vertical="center" wrapText="1"/>
    </xf>
    <xf numFmtId="0" fontId="2" fillId="0" borderId="0" xfId="0" applyFont="1" applyAlignment="1">
      <alignment vertical="center" wrapText="1"/>
    </xf>
    <xf numFmtId="0" fontId="2" fillId="0" borderId="2" xfId="0" applyFont="1" applyBorder="1" applyAlignment="1">
      <alignment horizontal="center" vertical="center"/>
    </xf>
    <xf numFmtId="14" fontId="2" fillId="0" borderId="2" xfId="0" applyNumberFormat="1" applyFont="1" applyBorder="1" applyAlignment="1">
      <alignment vertical="center"/>
    </xf>
    <xf numFmtId="0" fontId="2" fillId="0" borderId="2" xfId="0" applyFont="1" applyBorder="1" applyAlignment="1">
      <alignment vertical="center"/>
    </xf>
    <xf numFmtId="0" fontId="2" fillId="0" borderId="2" xfId="0" applyFont="1" applyBorder="1" applyAlignment="1">
      <alignment vertical="center" wrapText="1"/>
    </xf>
    <xf numFmtId="0" fontId="2" fillId="0" borderId="1" xfId="0" applyFont="1" applyBorder="1" applyAlignment="1">
      <alignment horizontal="center" vertical="center"/>
    </xf>
    <xf numFmtId="14" fontId="2" fillId="0" borderId="1" xfId="0" applyNumberFormat="1" applyFont="1" applyBorder="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xf numFmtId="0" fontId="2" fillId="0" borderId="0" xfId="0" applyFont="1" applyAlignment="1">
      <alignment horizontal="center" vertical="center"/>
    </xf>
    <xf numFmtId="0" fontId="2" fillId="0" borderId="1" xfId="0" applyFont="1" applyBorder="1" applyAlignment="1">
      <alignment horizontal="left" vertical="center" wrapText="1"/>
    </xf>
    <xf numFmtId="16" fontId="2" fillId="0" borderId="1" xfId="0" applyNumberFormat="1" applyFont="1" applyBorder="1" applyAlignment="1">
      <alignment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xf>
    <xf numFmtId="164" fontId="2" fillId="0" borderId="2" xfId="1" applyNumberFormat="1" applyFont="1" applyBorder="1" applyAlignment="1">
      <alignment horizontal="right" vertical="center"/>
    </xf>
    <xf numFmtId="0" fontId="2" fillId="0" borderId="0" xfId="0" applyFont="1" applyAlignment="1">
      <alignment horizontal="right" vertical="center"/>
    </xf>
    <xf numFmtId="0" fontId="3" fillId="0" borderId="0" xfId="0" applyFont="1" applyAlignment="1">
      <alignment horizontal="left" vertical="center" wrapText="1"/>
    </xf>
    <xf numFmtId="0" fontId="8" fillId="0" borderId="0" xfId="0" applyFont="1" applyAlignment="1">
      <alignment vertical="center"/>
    </xf>
    <xf numFmtId="0" fontId="2" fillId="3" borderId="0" xfId="0" applyFont="1" applyFill="1" applyAlignment="1">
      <alignment vertical="center"/>
    </xf>
    <xf numFmtId="165" fontId="2" fillId="3" borderId="0" xfId="0" applyNumberFormat="1" applyFont="1" applyFill="1" applyAlignment="1">
      <alignment vertical="center"/>
    </xf>
    <xf numFmtId="14" fontId="8" fillId="3" borderId="0" xfId="0" applyNumberFormat="1" applyFont="1" applyFill="1" applyAlignment="1">
      <alignment vertical="center"/>
    </xf>
    <xf numFmtId="0" fontId="2" fillId="4" borderId="0" xfId="0" applyFont="1" applyFill="1" applyAlignment="1">
      <alignment vertical="center"/>
    </xf>
    <xf numFmtId="0" fontId="2" fillId="4" borderId="0" xfId="0" applyFont="1" applyFill="1" applyAlignment="1">
      <alignment vertical="center" wrapText="1"/>
    </xf>
    <xf numFmtId="0" fontId="8" fillId="4" borderId="0" xfId="0" applyFont="1" applyFill="1" applyAlignment="1">
      <alignment vertical="center"/>
    </xf>
    <xf numFmtId="0" fontId="2" fillId="5" borderId="0" xfId="0" applyFont="1" applyFill="1" applyAlignment="1">
      <alignment vertical="center"/>
    </xf>
    <xf numFmtId="0" fontId="8" fillId="5" borderId="0" xfId="0" applyFont="1" applyFill="1" applyAlignment="1">
      <alignment vertical="center"/>
    </xf>
    <xf numFmtId="14" fontId="2" fillId="0" borderId="0" xfId="0" applyNumberFormat="1" applyFont="1" applyAlignment="1">
      <alignment vertical="center"/>
    </xf>
    <xf numFmtId="0" fontId="2" fillId="0" borderId="0" xfId="0" applyFont="1" applyAlignment="1">
      <alignment horizontal="right" vertical="center" wrapText="1"/>
    </xf>
    <xf numFmtId="0" fontId="8" fillId="3" borderId="0" xfId="0" applyFont="1" applyFill="1" applyAlignment="1">
      <alignment horizontal="center" vertical="center" wrapText="1"/>
    </xf>
  </cellXfs>
  <cellStyles count="3">
    <cellStyle name="Ezres" xfId="1" builtinId="3"/>
    <cellStyle name="Normál" xfId="0" builtinId="0"/>
    <cellStyle name="Normál 2" xfId="2" xr:uid="{A04230BB-73CF-47B7-84BF-3356C75A6115}"/>
  </cellStyles>
  <dxfs count="1">
    <dxf>
      <font>
        <color theme="0"/>
      </font>
      <fill>
        <patternFill>
          <bgColor rgb="FFC00000"/>
        </patternFill>
      </fill>
    </dxf>
  </dxfs>
  <tableStyles count="0" defaultTableStyle="TableStyleMedium2" defaultPivotStyle="PivotStyleLight16"/>
  <colors>
    <mruColors>
      <color rgb="FFF1BE03"/>
      <color rgb="FFC00000"/>
      <color rgb="FF3AAF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title pos="t" align="ctr" overlay="0">
      <cx:tx>
        <cx:txData>
          <cx:v>Új tartalmak hosszának megoszlása</cx:v>
        </cx:txData>
      </cx:tx>
      <cx:txPr>
        <a:bodyPr spcFirstLastPara="1" vertOverflow="ellipsis" horzOverflow="overflow" wrap="square" lIns="0" tIns="0" rIns="0" bIns="0" anchor="ctr" anchorCtr="1"/>
        <a:lstStyle/>
        <a:p>
          <a:pPr algn="ctr" rtl="0">
            <a:defRPr/>
          </a:pPr>
          <a:r>
            <a:rPr lang="hu-HU" sz="1600" b="1" i="0" u="none" strike="noStrike" baseline="0">
              <a:solidFill>
                <a:sysClr val="windowText" lastClr="000000"/>
              </a:solidFill>
              <a:latin typeface="Gill Sans MT" panose="020B0502020104020203" pitchFamily="34" charset="-18"/>
            </a:rPr>
            <a:t>Új tartalmak hosszának megoszlása</a:t>
          </a:r>
        </a:p>
      </cx:txPr>
    </cx:title>
    <cx:plotArea>
      <cx:plotAreaRegion>
        <cx:series layoutId="sunburst" uniqueId="{6AC2A76C-2723-4E03-A1B2-52ECFFE47F0C}">
          <cx:spPr>
            <a:solidFill>
              <a:schemeClr val="bg1">
                <a:lumMod val="75000"/>
              </a:schemeClr>
            </a:solidFill>
          </cx:spPr>
          <cx:dataPt idx="1">
            <cx:spPr>
              <a:solidFill>
                <a:srgbClr val="3AAFA9"/>
              </a:solidFill>
            </cx:spPr>
          </cx:dataPt>
          <cx:dataPt idx="2">
            <cx:spPr>
              <a:solidFill>
                <a:srgbClr val="F1BE03"/>
              </a:solidFill>
            </cx:spPr>
          </cx:dataPt>
          <cx:dataPt idx="3">
            <cx:spPr>
              <a:solidFill>
                <a:srgbClr val="C00000"/>
              </a:solidFill>
            </cx:spPr>
          </cx:dataPt>
          <cx:dataPt idx="4">
            <cx:spPr>
              <a:solidFill>
                <a:srgbClr val="4472C4">
                  <a:lumMod val="75000"/>
                </a:srgbClr>
              </a:solidFill>
            </cx:spPr>
          </cx:dataPt>
          <cx:dataPt idx="6">
            <cx:spPr>
              <a:solidFill>
                <a:srgbClr val="3AAFA9"/>
              </a:solidFill>
            </cx:spPr>
          </cx:dataPt>
          <cx:dataPt idx="7">
            <cx:spPr>
              <a:solidFill>
                <a:srgbClr val="F1BE03"/>
              </a:solidFill>
            </cx:spPr>
          </cx:dataPt>
          <cx:dataPt idx="8">
            <cx:spPr>
              <a:solidFill>
                <a:srgbClr val="C00000"/>
              </a:solidFill>
            </cx:spPr>
          </cx:dataPt>
          <cx:dataPt idx="9">
            <cx:spPr>
              <a:solidFill>
                <a:srgbClr val="4472C4">
                  <a:lumMod val="75000"/>
                </a:srgbClr>
              </a:solidFill>
            </cx:spPr>
          </cx:dataPt>
          <cx:dataPt idx="11">
            <cx:spPr>
              <a:solidFill>
                <a:srgbClr val="3AAFA9"/>
              </a:solidFill>
            </cx:spPr>
          </cx:dataPt>
          <cx:dataPt idx="12">
            <cx:spPr>
              <a:solidFill>
                <a:srgbClr val="F1BE03"/>
              </a:solidFill>
            </cx:spPr>
          </cx:dataPt>
          <cx:dataPt idx="13">
            <cx:spPr>
              <a:solidFill>
                <a:srgbClr val="C00000"/>
              </a:solidFill>
            </cx:spPr>
          </cx:dataPt>
          <cx:dataPt idx="14">
            <cx:spPr>
              <a:solidFill>
                <a:srgbClr val="4472C4">
                  <a:lumMod val="75000"/>
                </a:srgbClr>
              </a:solidFill>
            </cx:spPr>
          </cx:dataPt>
          <cx:dataPt idx="16">
            <cx:spPr>
              <a:solidFill>
                <a:srgbClr val="3AAFA9"/>
              </a:solidFill>
            </cx:spPr>
          </cx:dataPt>
          <cx:dataPt idx="17">
            <cx:spPr>
              <a:solidFill>
                <a:srgbClr val="F1BE03"/>
              </a:solidFill>
            </cx:spPr>
          </cx:dataPt>
          <cx:dataPt idx="18">
            <cx:spPr>
              <a:solidFill>
                <a:srgbClr val="C00000"/>
              </a:solidFill>
            </cx:spPr>
          </cx:dataPt>
          <cx:dataPt idx="19">
            <cx:spPr>
              <a:solidFill>
                <a:srgbClr val="4472C4">
                  <a:lumMod val="75000"/>
                </a:srgbClr>
              </a:solidFill>
            </cx:spPr>
          </cx:dataPt>
          <cx:dataPt idx="21">
            <cx:spPr>
              <a:solidFill>
                <a:srgbClr val="3AAFA9"/>
              </a:solidFill>
            </cx:spPr>
          </cx:dataPt>
          <cx:dataPt idx="22">
            <cx:spPr>
              <a:solidFill>
                <a:srgbClr val="F1BE03"/>
              </a:solidFill>
            </cx:spPr>
          </cx:dataPt>
          <cx:dataPt idx="23">
            <cx:spPr>
              <a:solidFill>
                <a:srgbClr val="C00000"/>
              </a:solidFill>
            </cx:spPr>
          </cx:dataPt>
          <cx:dataPt idx="24">
            <cx:spPr>
              <a:solidFill>
                <a:srgbClr val="4472C4">
                  <a:lumMod val="75000"/>
                </a:srgbClr>
              </a:solidFill>
            </cx:spPr>
          </cx:dataPt>
          <cx:dataLabels>
            <cx:numFmt formatCode="Normál&quot; p&quot;" sourceLinked="0"/>
            <cx:txPr>
              <a:bodyPr spcFirstLastPara="1" vertOverflow="ellipsis" horzOverflow="overflow" wrap="square" lIns="0" tIns="0" rIns="0" bIns="0" anchor="ctr" anchorCtr="1"/>
              <a:lstStyle/>
              <a:p>
                <a:pPr algn="ctr" rtl="0">
                  <a:defRPr>
                    <a:latin typeface="Gill Sans MT" panose="020B0502020104020203" pitchFamily="34" charset="-18"/>
                    <a:ea typeface="Gill Sans MT" panose="020B0502020104020203" pitchFamily="34" charset="-18"/>
                    <a:cs typeface="Gill Sans MT" panose="020B0502020104020203" pitchFamily="34" charset="-18"/>
                  </a:defRPr>
                </a:pPr>
                <a:endParaRPr lang="hu-HU" sz="900" b="0" i="0" u="none" strike="noStrike" baseline="0">
                  <a:solidFill>
                    <a:sysClr val="window" lastClr="FFFFFF"/>
                  </a:solidFill>
                  <a:latin typeface="Gill Sans MT" panose="020B0502020104020203" pitchFamily="34" charset="-18"/>
                </a:endParaRPr>
              </a:p>
            </cx:txPr>
            <cx:visibility seriesName="0" categoryName="1" value="0"/>
            <cx:separator>
</cx:separator>
            <cx:dataLabel idx="0">
              <cx:numFmt formatCode="Normál&quot; p&quot;" sourceLinked="0"/>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2020</a:t>
                  </a:r>
                </a:p>
              </cx:txPr>
              <cx:visibility seriesName="0" categoryName="1" value="0"/>
              <cx:separator>
</cx:separator>
            </cx:dataLabel>
            <cx:dataLabel idx="5">
              <cx:numFmt formatCode="Normál&quot; p&quot;" sourceLinked="0"/>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2021</a:t>
                  </a:r>
                </a:p>
              </cx:txPr>
              <cx:visibility seriesName="0" categoryName="1" value="0"/>
              <cx:separator>
</cx:separator>
            </cx:dataLabel>
            <cx:dataLabel idx="10">
              <cx:numFmt formatCode="Normál&quot; p&quot;" sourceLinked="0"/>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2022</a:t>
                  </a:r>
                </a:p>
              </cx:txPr>
              <cx:visibility seriesName="0" categoryName="1" value="0"/>
              <cx:separator>
</cx:separator>
            </cx:dataLabel>
            <cx:dataLabel idx="15">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2023</a:t>
                  </a:r>
                </a:p>
              </cx:txPr>
            </cx:dataLabel>
            <cx:dataLabel idx="20">
              <cx:numFmt formatCode="Normál&quot; p&quot;" sourceLinked="0"/>
              <cx:txPr>
                <a:bodyPr spcFirstLastPara="1" vertOverflow="ellipsis" horzOverflow="overflow" wrap="square" lIns="0" tIns="0" rIns="0" bIns="0" anchor="ctr" anchorCtr="1"/>
                <a:lstStyle/>
                <a:p>
                  <a:pPr algn="ctr" rtl="0">
                    <a:defRPr sz="1400"/>
                  </a:pPr>
                  <a:r>
                    <a:rPr lang="hu-HU" sz="1400" b="0" i="0" u="none" strike="noStrike" baseline="0">
                      <a:solidFill>
                        <a:sysClr val="window" lastClr="FFFFFF"/>
                      </a:solidFill>
                      <a:latin typeface="Calibri" panose="020F0502020204030204"/>
                    </a:rPr>
                    <a:t>2024</a:t>
                  </a:r>
                </a:p>
              </cx:txPr>
              <cx:visibility seriesName="0" categoryName="1" value="0"/>
              <cx:separator>
</cx:separator>
            </cx:dataLabel>
            <cx:dataLabel idx="21">
              <cx:numFmt formatCode="Normál&quot; p&quot;" sourceLinked="0"/>
              <cx:visibility seriesName="0" categoryName="1" value="0"/>
              <cx:separator>
</cx:separator>
            </cx:dataLabel>
          </cx:dataLabels>
          <cx:dataId val="0"/>
        </cx:series>
      </cx:plotAreaRegion>
    </cx:plotArea>
  </cx:chart>
  <cx:spPr>
    <a:solidFill>
      <a:schemeClr val="bg1"/>
    </a:solidFill>
  </cx:spPr>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3</xdr:col>
      <xdr:colOff>44749</xdr:colOff>
      <xdr:row>0</xdr:row>
      <xdr:rowOff>31037</xdr:rowOff>
    </xdr:from>
    <xdr:to>
      <xdr:col>10</xdr:col>
      <xdr:colOff>302749</xdr:colOff>
      <xdr:row>20</xdr:row>
      <xdr:rowOff>175104</xdr:rowOff>
    </xdr:to>
    <mc:AlternateContent xmlns:mc="http://schemas.openxmlformats.org/markup-compatibility/2006">
      <mc:Choice xmlns:cx1="http://schemas.microsoft.com/office/drawing/2015/9/8/chartex" Requires="cx1">
        <xdr:graphicFrame macro="">
          <xdr:nvGraphicFramePr>
            <xdr:cNvPr id="5" name="Diagram 1">
              <a:extLst>
                <a:ext uri="{FF2B5EF4-FFF2-40B4-BE49-F238E27FC236}">
                  <a16:creationId xmlns:a16="http://schemas.microsoft.com/office/drawing/2014/main" id="{2B586391-5C13-F31E-5AFC-6106F314F9C3}"/>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644949" y="31037"/>
              <a:ext cx="4525200" cy="4525567"/>
            </a:xfrm>
            <a:prstGeom prst="rect">
              <a:avLst/>
            </a:prstGeom>
            <a:solidFill>
              <a:prstClr val="white"/>
            </a:solidFill>
            <a:ln w="1">
              <a:solidFill>
                <a:prstClr val="green"/>
              </a:solidFill>
            </a:ln>
          </xdr:spPr>
          <xdr:txBody>
            <a:bodyPr vertOverflow="clip" horzOverflow="clip"/>
            <a:lstStyle/>
            <a:p>
              <a:r>
                <a:rPr lang="hu-HU" sz="1100"/>
                <a:t>Ez a diagram nem érhető el az Excel ezen verziójában.
Ha szerkeszti ezt az alakzatot, vagy más formátumba menti a munkafüzetet, azzal végleg tönkreteszi a diagramot.</a:t>
              </a:r>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48F83-99F8-4F0A-AF0B-ECF3E30B62C2}">
  <sheetPr>
    <tabColor rgb="FF92D050"/>
    <pageSetUpPr fitToPage="1"/>
  </sheetPr>
  <dimension ref="A1:R155"/>
  <sheetViews>
    <sheetView tabSelected="1" zoomScaleNormal="100" workbookViewId="0">
      <pane ySplit="1" topLeftCell="A2" activePane="bottomLeft" state="frozen"/>
      <selection activeCell="N23" sqref="N23"/>
      <selection pane="bottomLeft"/>
    </sheetView>
  </sheetViews>
  <sheetFormatPr defaultRowHeight="17.25" x14ac:dyDescent="0.25"/>
  <cols>
    <col min="1" max="1" width="9.140625" style="13"/>
    <col min="2" max="2" width="11" style="2" bestFit="1" customWidth="1"/>
    <col min="3" max="3" width="32" style="4" customWidth="1"/>
    <col min="4" max="4" width="18.5703125" style="13" bestFit="1" customWidth="1"/>
    <col min="5" max="5" width="9.140625" style="13"/>
    <col min="6" max="6" width="39.28515625" style="2" bestFit="1" customWidth="1"/>
    <col min="7" max="7" width="33.140625" style="4" customWidth="1"/>
    <col min="8" max="8" width="10.85546875" style="13" customWidth="1"/>
    <col min="9" max="9" width="14.28515625" style="19" customWidth="1"/>
    <col min="10" max="10" width="7.85546875" style="13" bestFit="1" customWidth="1"/>
    <col min="11" max="11" width="9.140625" style="19" bestFit="1"/>
    <col min="12" max="12" width="24.28515625" style="2" customWidth="1"/>
    <col min="13" max="13" width="15.140625" style="2" customWidth="1"/>
    <col min="14" max="14" width="11" style="2" bestFit="1" customWidth="1"/>
    <col min="15" max="15" width="26.140625" style="2" customWidth="1"/>
    <col min="16" max="16" width="9.140625" style="2"/>
    <col min="17" max="17" width="11" style="2" bestFit="1" customWidth="1"/>
    <col min="18" max="18" width="11.42578125" style="2" bestFit="1" customWidth="1"/>
    <col min="19" max="16384" width="9.140625" style="2"/>
  </cols>
  <sheetData>
    <row r="1" spans="1:18" s="4" customFormat="1" ht="34.5" x14ac:dyDescent="0.25">
      <c r="A1" s="3" t="s">
        <v>427</v>
      </c>
      <c r="B1" s="3" t="s">
        <v>0</v>
      </c>
      <c r="C1" s="3" t="s">
        <v>1</v>
      </c>
      <c r="D1" s="3" t="s">
        <v>2</v>
      </c>
      <c r="E1" s="3" t="s">
        <v>3</v>
      </c>
      <c r="F1" s="3" t="s">
        <v>4</v>
      </c>
      <c r="G1" s="3" t="s">
        <v>5</v>
      </c>
      <c r="H1" s="16" t="s">
        <v>418</v>
      </c>
      <c r="I1" s="3" t="s">
        <v>432</v>
      </c>
      <c r="J1" s="3" t="s">
        <v>428</v>
      </c>
      <c r="K1" s="31"/>
    </row>
    <row r="2" spans="1:18" ht="75" customHeight="1" x14ac:dyDescent="0.25">
      <c r="A2" s="5">
        <f t="shared" ref="A2:A33" si="0">YEAR(B2)</f>
        <v>2024</v>
      </c>
      <c r="B2" s="6">
        <v>45631</v>
      </c>
      <c r="C2" s="8" t="s">
        <v>404</v>
      </c>
      <c r="D2" s="5" t="s">
        <v>22</v>
      </c>
      <c r="E2" s="5">
        <v>85</v>
      </c>
      <c r="F2" s="7" t="s">
        <v>405</v>
      </c>
      <c r="G2" s="8"/>
      <c r="H2" s="5" t="s">
        <v>419</v>
      </c>
      <c r="I2" s="18">
        <v>59</v>
      </c>
      <c r="J2" s="5" t="str">
        <f t="shared" ref="J2:J33" si="1">IF(OR(MONTH(B2)=12,MONTH(B2)&lt;=2),"tél",IF(AND(MONTH(B2)&gt;=3,MONTH(B2)&lt;=5),"tavasz",IF(AND(MONTH(B2)&gt;=6,MONTH(B2)&lt;=8),"nyár","ősz")))</f>
        <v>tél</v>
      </c>
      <c r="K2" s="19" t="s">
        <v>442</v>
      </c>
      <c r="L2" s="26" t="s">
        <v>441</v>
      </c>
      <c r="M2" s="28" t="s">
        <v>430</v>
      </c>
      <c r="N2" s="4" t="s">
        <v>431</v>
      </c>
      <c r="O2" s="2" t="b">
        <f>LEFT($D2,LEN($M$2))=$M$2</f>
        <v>0</v>
      </c>
    </row>
    <row r="3" spans="1:18" ht="34.5" x14ac:dyDescent="0.25">
      <c r="A3" s="9">
        <f t="shared" si="0"/>
        <v>2024</v>
      </c>
      <c r="B3" s="10">
        <v>45547</v>
      </c>
      <c r="C3" s="12" t="s">
        <v>367</v>
      </c>
      <c r="D3" s="9" t="s">
        <v>22</v>
      </c>
      <c r="E3" s="9">
        <v>71</v>
      </c>
      <c r="F3" s="11" t="s">
        <v>368</v>
      </c>
      <c r="G3" s="12"/>
      <c r="H3" s="17" t="s">
        <v>419</v>
      </c>
      <c r="I3" s="18">
        <v>5723</v>
      </c>
      <c r="J3" s="9" t="str">
        <f t="shared" si="1"/>
        <v>ősz</v>
      </c>
    </row>
    <row r="4" spans="1:18" x14ac:dyDescent="0.25">
      <c r="A4" s="9">
        <f t="shared" si="0"/>
        <v>2024</v>
      </c>
      <c r="B4" s="10">
        <v>45589</v>
      </c>
      <c r="C4" s="12" t="s">
        <v>387</v>
      </c>
      <c r="D4" s="9" t="s">
        <v>22</v>
      </c>
      <c r="E4" s="9">
        <v>72</v>
      </c>
      <c r="F4" s="11" t="s">
        <v>289</v>
      </c>
      <c r="G4" s="12"/>
      <c r="H4" s="17">
        <v>10</v>
      </c>
      <c r="I4" s="18">
        <v>3447</v>
      </c>
      <c r="J4" s="9" t="str">
        <f t="shared" si="1"/>
        <v>ősz</v>
      </c>
      <c r="K4" s="19" t="s">
        <v>444</v>
      </c>
      <c r="L4" s="28">
        <v>100</v>
      </c>
      <c r="M4" s="25" t="s">
        <v>438</v>
      </c>
      <c r="N4" s="28">
        <v>14</v>
      </c>
      <c r="O4" s="25" t="s">
        <v>439</v>
      </c>
      <c r="P4" s="22">
        <f>IFERROR(ABS(LARGE(E2:E152,N4)-SMALL(E2:E152,L4)),"hiba")</f>
        <v>17</v>
      </c>
    </row>
    <row r="5" spans="1:18" x14ac:dyDescent="0.25">
      <c r="A5" s="9">
        <f t="shared" si="0"/>
        <v>2022</v>
      </c>
      <c r="B5" s="10">
        <v>44826</v>
      </c>
      <c r="C5" s="12" t="s">
        <v>201</v>
      </c>
      <c r="D5" s="9" t="s">
        <v>26</v>
      </c>
      <c r="E5" s="9">
        <v>65</v>
      </c>
      <c r="F5" s="11" t="s">
        <v>202</v>
      </c>
      <c r="G5" s="12"/>
      <c r="H5" s="17">
        <v>10</v>
      </c>
      <c r="I5" s="18">
        <v>183147</v>
      </c>
      <c r="J5" s="9" t="str">
        <f t="shared" si="1"/>
        <v>ősz</v>
      </c>
      <c r="P5" s="2">
        <f>IF(OR(L4&gt;COUNTA(E2:E152),N4&gt;COUNTA(E2:E152)),"hiba",(ABS(LARGE(E2:E152,N4)-SMALL(E2:E152,L4))))</f>
        <v>17</v>
      </c>
    </row>
    <row r="6" spans="1:18" ht="69" x14ac:dyDescent="0.25">
      <c r="A6" s="9">
        <f t="shared" si="0"/>
        <v>2021</v>
      </c>
      <c r="B6" s="10">
        <v>44497</v>
      </c>
      <c r="C6" s="12" t="s">
        <v>117</v>
      </c>
      <c r="D6" s="9" t="s">
        <v>15</v>
      </c>
      <c r="E6" s="9">
        <v>113</v>
      </c>
      <c r="F6" s="11" t="s">
        <v>118</v>
      </c>
      <c r="G6" s="12" t="s">
        <v>119</v>
      </c>
      <c r="H6" s="17">
        <v>10</v>
      </c>
      <c r="I6" s="18">
        <v>105844</v>
      </c>
      <c r="J6" s="9" t="str">
        <f t="shared" si="1"/>
        <v>ősz</v>
      </c>
      <c r="K6" s="19" t="s">
        <v>443</v>
      </c>
      <c r="L6" s="25" t="s">
        <v>436</v>
      </c>
      <c r="M6" s="23">
        <f>COUNTIF(F2:F152,"&lt;&gt;*, *")</f>
        <v>132</v>
      </c>
    </row>
    <row r="7" spans="1:18" x14ac:dyDescent="0.25">
      <c r="A7" s="9">
        <f t="shared" si="0"/>
        <v>2021</v>
      </c>
      <c r="B7" s="10">
        <v>44385</v>
      </c>
      <c r="C7" s="12" t="s">
        <v>75</v>
      </c>
      <c r="D7" s="9" t="s">
        <v>22</v>
      </c>
      <c r="E7" s="9">
        <v>87</v>
      </c>
      <c r="F7" s="11" t="s">
        <v>76</v>
      </c>
      <c r="G7" s="12"/>
      <c r="H7" s="17">
        <v>10</v>
      </c>
      <c r="I7" s="18">
        <v>543601</v>
      </c>
      <c r="J7" s="9" t="str">
        <f t="shared" si="1"/>
        <v>nyár</v>
      </c>
    </row>
    <row r="8" spans="1:18" ht="34.5" x14ac:dyDescent="0.25">
      <c r="A8" s="9">
        <f t="shared" si="0"/>
        <v>2024</v>
      </c>
      <c r="B8" s="10">
        <v>45561</v>
      </c>
      <c r="C8" s="12" t="s">
        <v>375</v>
      </c>
      <c r="D8" s="9" t="s">
        <v>22</v>
      </c>
      <c r="E8" s="9">
        <v>96</v>
      </c>
      <c r="F8" s="11" t="s">
        <v>376</v>
      </c>
      <c r="G8" s="12"/>
      <c r="H8" s="17">
        <v>10</v>
      </c>
      <c r="I8" s="18">
        <v>5300</v>
      </c>
      <c r="J8" s="9" t="str">
        <f t="shared" si="1"/>
        <v>ősz</v>
      </c>
      <c r="K8" s="19" t="s">
        <v>445</v>
      </c>
      <c r="L8" s="25" t="s">
        <v>437</v>
      </c>
      <c r="M8" s="22">
        <f>ROUND(AVERAGEIFS(I2:I152,E2:E152,"&lt;"&amp;AVERAGE(E1:E152),H2:H152,"&gt;=7",H2:H152,"&lt;=9"),2)</f>
        <v>85490.44</v>
      </c>
    </row>
    <row r="9" spans="1:18" ht="34.5" x14ac:dyDescent="0.25">
      <c r="A9" s="9">
        <f t="shared" si="0"/>
        <v>2022</v>
      </c>
      <c r="B9" s="10">
        <v>44623</v>
      </c>
      <c r="C9" s="12" t="s">
        <v>150</v>
      </c>
      <c r="D9" s="9" t="s">
        <v>26</v>
      </c>
      <c r="E9" s="9">
        <v>80</v>
      </c>
      <c r="F9" s="11" t="s">
        <v>151</v>
      </c>
      <c r="G9" s="12"/>
      <c r="H9" s="17">
        <v>10</v>
      </c>
      <c r="I9" s="18">
        <v>6681</v>
      </c>
      <c r="J9" s="9" t="str">
        <f t="shared" si="1"/>
        <v>tavasz</v>
      </c>
    </row>
    <row r="10" spans="1:18" ht="69" x14ac:dyDescent="0.25">
      <c r="A10" s="9">
        <f t="shared" si="0"/>
        <v>2023</v>
      </c>
      <c r="B10" s="10">
        <v>45057</v>
      </c>
      <c r="C10" s="12" t="s">
        <v>281</v>
      </c>
      <c r="D10" s="9" t="s">
        <v>282</v>
      </c>
      <c r="E10" s="9">
        <v>101</v>
      </c>
      <c r="F10" s="11" t="s">
        <v>415</v>
      </c>
      <c r="G10" s="12" t="s">
        <v>283</v>
      </c>
      <c r="H10" s="17">
        <v>10</v>
      </c>
      <c r="I10" s="18">
        <v>92435</v>
      </c>
      <c r="J10" s="9" t="str">
        <f t="shared" si="1"/>
        <v>tavasz</v>
      </c>
      <c r="K10" s="19" t="s">
        <v>446</v>
      </c>
      <c r="L10" s="27" t="s">
        <v>434</v>
      </c>
      <c r="M10" s="24">
        <f>INDEX(B2:J152,MATCH(_xlfn.MAXIFS(I2:I152,D2:D152,"dokumentumfilm",E2:E152,"&gt;=90"),I2:I152,0),1)</f>
        <v>44875</v>
      </c>
      <c r="N10" s="19" t="s">
        <v>440</v>
      </c>
      <c r="O10" s="30">
        <f>DGET(A1:J152,B1,P10:R11)</f>
        <v>44875</v>
      </c>
      <c r="P10" s="2" t="str">
        <f>D1</f>
        <v>Műfaj</v>
      </c>
      <c r="Q10" s="2" t="str">
        <f>E1</f>
        <v>Hossz</v>
      </c>
      <c r="R10" s="2" t="str">
        <f>I1</f>
        <v>Megtekintés</v>
      </c>
    </row>
    <row r="11" spans="1:18" ht="34.5" x14ac:dyDescent="0.25">
      <c r="A11" s="9">
        <f t="shared" si="0"/>
        <v>2020</v>
      </c>
      <c r="B11" s="10">
        <v>44014</v>
      </c>
      <c r="C11" s="12" t="s">
        <v>21</v>
      </c>
      <c r="D11" s="9" t="s">
        <v>22</v>
      </c>
      <c r="E11" s="9">
        <v>62</v>
      </c>
      <c r="F11" s="11" t="s">
        <v>143</v>
      </c>
      <c r="G11" s="12"/>
      <c r="H11" s="17">
        <v>9.6999999999999993</v>
      </c>
      <c r="I11" s="18">
        <v>383472</v>
      </c>
      <c r="J11" s="9" t="str">
        <f t="shared" si="1"/>
        <v>nyár</v>
      </c>
      <c r="P11" s="2" t="s">
        <v>22</v>
      </c>
      <c r="Q11" s="2" t="str">
        <f>"&gt;=90"</f>
        <v>&gt;=90</v>
      </c>
      <c r="R11" s="2">
        <f>DMAX($A$1:$J$152,$I$1,$P$10:$Q$11)</f>
        <v>182263</v>
      </c>
    </row>
    <row r="12" spans="1:18" x14ac:dyDescent="0.25">
      <c r="A12" s="9">
        <f t="shared" si="0"/>
        <v>2020</v>
      </c>
      <c r="B12" s="10">
        <v>44021</v>
      </c>
      <c r="C12" s="12" t="s">
        <v>23</v>
      </c>
      <c r="D12" s="9" t="s">
        <v>22</v>
      </c>
      <c r="E12" s="9">
        <v>90</v>
      </c>
      <c r="F12" s="11" t="s">
        <v>24</v>
      </c>
      <c r="G12" s="12"/>
      <c r="H12" s="17">
        <v>9.6</v>
      </c>
      <c r="I12" s="18">
        <v>169253</v>
      </c>
      <c r="J12" s="9" t="str">
        <f t="shared" si="1"/>
        <v>nyár</v>
      </c>
      <c r="K12" s="19" t="s">
        <v>447</v>
      </c>
      <c r="L12" s="27" t="s">
        <v>435</v>
      </c>
      <c r="M12" s="27" t="s">
        <v>433</v>
      </c>
      <c r="N12" s="29">
        <v>85</v>
      </c>
    </row>
    <row r="13" spans="1:18" ht="34.5" x14ac:dyDescent="0.25">
      <c r="A13" s="9">
        <f t="shared" si="0"/>
        <v>2022</v>
      </c>
      <c r="B13" s="10">
        <v>44847</v>
      </c>
      <c r="C13" s="12" t="s">
        <v>212</v>
      </c>
      <c r="D13" s="9" t="s">
        <v>22</v>
      </c>
      <c r="E13" s="9">
        <v>80</v>
      </c>
      <c r="F13" s="11" t="s">
        <v>63</v>
      </c>
      <c r="G13" s="12"/>
      <c r="H13" s="17">
        <v>9.6</v>
      </c>
      <c r="I13" s="18">
        <v>42581</v>
      </c>
      <c r="J13" s="9" t="str">
        <f t="shared" si="1"/>
        <v>ősz</v>
      </c>
      <c r="L13" s="21"/>
      <c r="M13" s="32" t="str">
        <f>IFERROR(IF(AVERAGEIF(E2:E152,"&lt;"&amp;N12,I2:I152)&gt;AVERAGEIF(E2:E152,"&gt;="&amp;N12,I2:I152),"igen, nagyobb a(z) "&amp;N12&amp;" percnél rövidebbek nézettsége","nem nagyobb a(z) "&amp;N12&amp;" percnél rövidebbek nézettsége"),"hibás hossz")</f>
        <v>nem nagyobb a(z) 85 percnél rövidebbek nézettsége</v>
      </c>
      <c r="N13" s="32"/>
    </row>
    <row r="14" spans="1:18" ht="34.5" x14ac:dyDescent="0.25">
      <c r="A14" s="9">
        <f t="shared" si="0"/>
        <v>2023</v>
      </c>
      <c r="B14" s="10">
        <v>45204</v>
      </c>
      <c r="C14" s="12" t="s">
        <v>298</v>
      </c>
      <c r="D14" s="9" t="s">
        <v>22</v>
      </c>
      <c r="E14" s="9">
        <v>85</v>
      </c>
      <c r="F14" s="11" t="s">
        <v>299</v>
      </c>
      <c r="G14" s="12"/>
      <c r="H14" s="17">
        <v>9.6</v>
      </c>
      <c r="I14" s="18">
        <v>35131</v>
      </c>
      <c r="J14" s="9" t="str">
        <f t="shared" si="1"/>
        <v>ősz</v>
      </c>
    </row>
    <row r="15" spans="1:18" x14ac:dyDescent="0.25">
      <c r="A15" s="9">
        <f t="shared" si="0"/>
        <v>2024</v>
      </c>
      <c r="B15" s="10">
        <v>45379</v>
      </c>
      <c r="C15" s="12" t="s">
        <v>352</v>
      </c>
      <c r="D15" s="9" t="s">
        <v>26</v>
      </c>
      <c r="E15" s="9">
        <v>70</v>
      </c>
      <c r="F15" s="11" t="s">
        <v>413</v>
      </c>
      <c r="G15" s="12"/>
      <c r="H15" s="17">
        <v>9.5</v>
      </c>
      <c r="I15" s="18">
        <v>39006</v>
      </c>
      <c r="J15" s="9" t="str">
        <f t="shared" si="1"/>
        <v>tavasz</v>
      </c>
    </row>
    <row r="16" spans="1:18" x14ac:dyDescent="0.25">
      <c r="A16" s="9">
        <f t="shared" si="0"/>
        <v>2022</v>
      </c>
      <c r="B16" s="10">
        <v>44840</v>
      </c>
      <c r="C16" s="12" t="s">
        <v>210</v>
      </c>
      <c r="D16" s="9" t="s">
        <v>22</v>
      </c>
      <c r="E16" s="9">
        <v>85</v>
      </c>
      <c r="F16" s="11" t="s">
        <v>211</v>
      </c>
      <c r="G16" s="12"/>
      <c r="H16" s="17">
        <v>9.5</v>
      </c>
      <c r="I16" s="18">
        <v>213021</v>
      </c>
      <c r="J16" s="9" t="str">
        <f t="shared" si="1"/>
        <v>ősz</v>
      </c>
      <c r="O16" s="20"/>
    </row>
    <row r="17" spans="1:10" x14ac:dyDescent="0.25">
      <c r="A17" s="9">
        <f t="shared" si="0"/>
        <v>2022</v>
      </c>
      <c r="B17" s="10">
        <v>44819</v>
      </c>
      <c r="C17" s="12" t="s">
        <v>195</v>
      </c>
      <c r="D17" s="9" t="s">
        <v>22</v>
      </c>
      <c r="E17" s="9">
        <v>80</v>
      </c>
      <c r="F17" s="11" t="s">
        <v>196</v>
      </c>
      <c r="G17" s="12"/>
      <c r="H17" s="17">
        <v>9.4</v>
      </c>
      <c r="I17" s="18">
        <v>93726</v>
      </c>
      <c r="J17" s="9" t="str">
        <f t="shared" si="1"/>
        <v>ősz</v>
      </c>
    </row>
    <row r="18" spans="1:10" ht="34.5" x14ac:dyDescent="0.25">
      <c r="A18" s="9">
        <f t="shared" si="0"/>
        <v>2020</v>
      </c>
      <c r="B18" s="10">
        <v>44021</v>
      </c>
      <c r="C18" s="12" t="s">
        <v>25</v>
      </c>
      <c r="D18" s="9" t="s">
        <v>26</v>
      </c>
      <c r="E18" s="9">
        <v>74</v>
      </c>
      <c r="F18" s="11" t="s">
        <v>142</v>
      </c>
      <c r="G18" s="12"/>
      <c r="H18" s="17">
        <v>9.3000000000000007</v>
      </c>
      <c r="I18" s="18">
        <v>528955</v>
      </c>
      <c r="J18" s="9" t="str">
        <f t="shared" si="1"/>
        <v>nyár</v>
      </c>
    </row>
    <row r="19" spans="1:10" x14ac:dyDescent="0.25">
      <c r="A19" s="9">
        <f t="shared" si="0"/>
        <v>2024</v>
      </c>
      <c r="B19" s="10">
        <v>45386</v>
      </c>
      <c r="C19" s="12" t="s">
        <v>353</v>
      </c>
      <c r="D19" s="9" t="s">
        <v>26</v>
      </c>
      <c r="E19" s="9">
        <v>79</v>
      </c>
      <c r="F19" s="11" t="s">
        <v>354</v>
      </c>
      <c r="G19" s="12"/>
      <c r="H19" s="17">
        <v>9.3000000000000007</v>
      </c>
      <c r="I19" s="18">
        <v>33987</v>
      </c>
      <c r="J19" s="9" t="str">
        <f t="shared" si="1"/>
        <v>tavasz</v>
      </c>
    </row>
    <row r="20" spans="1:10" ht="51.75" x14ac:dyDescent="0.25">
      <c r="A20" s="9">
        <f t="shared" si="0"/>
        <v>2024</v>
      </c>
      <c r="B20" s="10">
        <v>45337</v>
      </c>
      <c r="C20" s="12" t="s">
        <v>342</v>
      </c>
      <c r="D20" s="9" t="s">
        <v>15</v>
      </c>
      <c r="E20" s="9">
        <v>108</v>
      </c>
      <c r="F20" s="11" t="s">
        <v>343</v>
      </c>
      <c r="G20" s="12" t="s">
        <v>344</v>
      </c>
      <c r="H20" s="17">
        <v>9.3000000000000007</v>
      </c>
      <c r="I20" s="18">
        <v>8129</v>
      </c>
      <c r="J20" s="9" t="str">
        <f t="shared" si="1"/>
        <v>tél</v>
      </c>
    </row>
    <row r="21" spans="1:10" x14ac:dyDescent="0.25">
      <c r="A21" s="9">
        <f t="shared" si="0"/>
        <v>2024</v>
      </c>
      <c r="B21" s="10">
        <v>45435</v>
      </c>
      <c r="C21" s="14">
        <v>2550</v>
      </c>
      <c r="D21" s="9" t="s">
        <v>22</v>
      </c>
      <c r="E21" s="9">
        <v>62</v>
      </c>
      <c r="F21" s="11" t="s">
        <v>363</v>
      </c>
      <c r="G21" s="12"/>
      <c r="H21" s="17">
        <v>9.1999999999999993</v>
      </c>
      <c r="I21" s="18">
        <v>9914</v>
      </c>
      <c r="J21" s="9" t="str">
        <f t="shared" si="1"/>
        <v>tavasz</v>
      </c>
    </row>
    <row r="22" spans="1:10" x14ac:dyDescent="0.25">
      <c r="A22" s="9">
        <f t="shared" si="0"/>
        <v>2021</v>
      </c>
      <c r="B22" s="10">
        <v>44504</v>
      </c>
      <c r="C22" s="12" t="s">
        <v>127</v>
      </c>
      <c r="D22" s="9" t="s">
        <v>22</v>
      </c>
      <c r="E22" s="9">
        <v>88</v>
      </c>
      <c r="F22" s="11" t="s">
        <v>128</v>
      </c>
      <c r="G22" s="12"/>
      <c r="H22" s="17">
        <v>9.1999999999999993</v>
      </c>
      <c r="I22" s="18">
        <v>157265</v>
      </c>
      <c r="J22" s="9" t="str">
        <f t="shared" si="1"/>
        <v>ősz</v>
      </c>
    </row>
    <row r="23" spans="1:10" ht="51.75" x14ac:dyDescent="0.25">
      <c r="A23" s="9">
        <f t="shared" si="0"/>
        <v>2024</v>
      </c>
      <c r="B23" s="10">
        <v>45596</v>
      </c>
      <c r="C23" s="12" t="s">
        <v>388</v>
      </c>
      <c r="D23" s="9" t="s">
        <v>15</v>
      </c>
      <c r="E23" s="9">
        <v>100</v>
      </c>
      <c r="F23" s="11" t="s">
        <v>389</v>
      </c>
      <c r="G23" s="12" t="s">
        <v>390</v>
      </c>
      <c r="H23" s="17">
        <v>9.1</v>
      </c>
      <c r="I23" s="18">
        <v>2463</v>
      </c>
      <c r="J23" s="9" t="str">
        <f t="shared" si="1"/>
        <v>ősz</v>
      </c>
    </row>
    <row r="24" spans="1:10" x14ac:dyDescent="0.25">
      <c r="A24" s="9">
        <f t="shared" si="0"/>
        <v>2024</v>
      </c>
      <c r="B24" s="10">
        <v>45617</v>
      </c>
      <c r="C24" s="12" t="s">
        <v>399</v>
      </c>
      <c r="D24" s="9" t="s">
        <v>22</v>
      </c>
      <c r="E24" s="9">
        <v>92</v>
      </c>
      <c r="F24" s="11" t="s">
        <v>410</v>
      </c>
      <c r="G24" s="12"/>
      <c r="H24" s="17">
        <v>9.1</v>
      </c>
      <c r="I24" s="18">
        <v>103</v>
      </c>
      <c r="J24" s="9" t="str">
        <f t="shared" si="1"/>
        <v>ősz</v>
      </c>
    </row>
    <row r="25" spans="1:10" x14ac:dyDescent="0.25">
      <c r="A25" s="9">
        <f t="shared" si="0"/>
        <v>2023</v>
      </c>
      <c r="B25" s="10">
        <v>45015</v>
      </c>
      <c r="C25" s="12" t="s">
        <v>266</v>
      </c>
      <c r="D25" s="9" t="s">
        <v>22</v>
      </c>
      <c r="E25" s="9">
        <v>65</v>
      </c>
      <c r="F25" s="11" t="s">
        <v>247</v>
      </c>
      <c r="G25" s="12"/>
      <c r="H25" s="17">
        <v>9.1</v>
      </c>
      <c r="I25" s="18">
        <v>23075</v>
      </c>
      <c r="J25" s="9" t="str">
        <f t="shared" si="1"/>
        <v>tavasz</v>
      </c>
    </row>
    <row r="26" spans="1:10" x14ac:dyDescent="0.25">
      <c r="A26" s="9">
        <f t="shared" si="0"/>
        <v>2023</v>
      </c>
      <c r="B26" s="10">
        <v>45183</v>
      </c>
      <c r="C26" s="12" t="s">
        <v>288</v>
      </c>
      <c r="D26" s="9" t="s">
        <v>22</v>
      </c>
      <c r="E26" s="9">
        <v>96</v>
      </c>
      <c r="F26" s="11" t="s">
        <v>289</v>
      </c>
      <c r="G26" s="12"/>
      <c r="H26" s="17">
        <v>9.1</v>
      </c>
      <c r="I26" s="18">
        <v>51679</v>
      </c>
      <c r="J26" s="9" t="str">
        <f t="shared" si="1"/>
        <v>ősz</v>
      </c>
    </row>
    <row r="27" spans="1:10" x14ac:dyDescent="0.25">
      <c r="A27" s="9">
        <f t="shared" si="0"/>
        <v>2023</v>
      </c>
      <c r="B27" s="10">
        <v>45036</v>
      </c>
      <c r="C27" s="12" t="s">
        <v>274</v>
      </c>
      <c r="D27" s="9" t="s">
        <v>22</v>
      </c>
      <c r="E27" s="9">
        <v>149</v>
      </c>
      <c r="F27" s="11" t="s">
        <v>275</v>
      </c>
      <c r="G27" s="12"/>
      <c r="H27" s="17">
        <v>9</v>
      </c>
      <c r="I27" s="18">
        <v>18981</v>
      </c>
      <c r="J27" s="9" t="str">
        <f t="shared" si="1"/>
        <v>tavasz</v>
      </c>
    </row>
    <row r="28" spans="1:10" x14ac:dyDescent="0.25">
      <c r="A28" s="9">
        <f t="shared" si="0"/>
        <v>2023</v>
      </c>
      <c r="B28" s="10">
        <v>45001</v>
      </c>
      <c r="C28" s="12" t="s">
        <v>260</v>
      </c>
      <c r="D28" s="9" t="s">
        <v>26</v>
      </c>
      <c r="E28" s="9">
        <v>106</v>
      </c>
      <c r="F28" s="11" t="s">
        <v>261</v>
      </c>
      <c r="G28" s="12"/>
      <c r="H28" s="17">
        <v>9</v>
      </c>
      <c r="I28" s="18">
        <v>54758</v>
      </c>
      <c r="J28" s="9" t="str">
        <f t="shared" si="1"/>
        <v>tavasz</v>
      </c>
    </row>
    <row r="29" spans="1:10" ht="51.75" x14ac:dyDescent="0.25">
      <c r="A29" s="9">
        <f t="shared" si="0"/>
        <v>2023</v>
      </c>
      <c r="B29" s="10">
        <v>45246</v>
      </c>
      <c r="C29" s="12" t="s">
        <v>314</v>
      </c>
      <c r="D29" s="9" t="s">
        <v>315</v>
      </c>
      <c r="E29" s="9">
        <v>109</v>
      </c>
      <c r="F29" s="11" t="s">
        <v>316</v>
      </c>
      <c r="G29" s="12" t="s">
        <v>317</v>
      </c>
      <c r="H29" s="17">
        <v>9</v>
      </c>
      <c r="I29" s="18">
        <v>5742</v>
      </c>
      <c r="J29" s="9" t="str">
        <f t="shared" si="1"/>
        <v>ősz</v>
      </c>
    </row>
    <row r="30" spans="1:10" ht="120.75" x14ac:dyDescent="0.25">
      <c r="A30" s="9">
        <f t="shared" si="0"/>
        <v>2024</v>
      </c>
      <c r="B30" s="10">
        <v>45547</v>
      </c>
      <c r="C30" s="12" t="s">
        <v>369</v>
      </c>
      <c r="D30" s="9" t="s">
        <v>285</v>
      </c>
      <c r="E30" s="9">
        <v>74</v>
      </c>
      <c r="F30" s="11" t="s">
        <v>370</v>
      </c>
      <c r="G30" s="12" t="s">
        <v>371</v>
      </c>
      <c r="H30" s="17">
        <v>9</v>
      </c>
      <c r="I30" s="18">
        <v>11325</v>
      </c>
      <c r="J30" s="9" t="str">
        <f t="shared" si="1"/>
        <v>ősz</v>
      </c>
    </row>
    <row r="31" spans="1:10" x14ac:dyDescent="0.25">
      <c r="A31" s="9">
        <f t="shared" si="0"/>
        <v>2022</v>
      </c>
      <c r="B31" s="10">
        <v>44903</v>
      </c>
      <c r="C31" s="12" t="s">
        <v>239</v>
      </c>
      <c r="D31" s="9" t="s">
        <v>22</v>
      </c>
      <c r="E31" s="9">
        <v>78</v>
      </c>
      <c r="F31" s="11" t="s">
        <v>240</v>
      </c>
      <c r="G31" s="12"/>
      <c r="H31" s="17">
        <v>8.9</v>
      </c>
      <c r="I31" s="18">
        <v>133000</v>
      </c>
      <c r="J31" s="9" t="str">
        <f t="shared" si="1"/>
        <v>tél</v>
      </c>
    </row>
    <row r="32" spans="1:10" ht="34.5" x14ac:dyDescent="0.25">
      <c r="A32" s="9">
        <f t="shared" si="0"/>
        <v>2020</v>
      </c>
      <c r="B32" s="10">
        <v>44035</v>
      </c>
      <c r="C32" s="12" t="s">
        <v>27</v>
      </c>
      <c r="D32" s="9" t="s">
        <v>22</v>
      </c>
      <c r="E32" s="9">
        <v>85</v>
      </c>
      <c r="F32" s="11" t="s">
        <v>28</v>
      </c>
      <c r="G32" s="12"/>
      <c r="H32" s="17">
        <v>8.9</v>
      </c>
      <c r="I32" s="18">
        <v>409139</v>
      </c>
      <c r="J32" s="9" t="str">
        <f t="shared" si="1"/>
        <v>nyár</v>
      </c>
    </row>
    <row r="33" spans="1:13" ht="51.75" x14ac:dyDescent="0.25">
      <c r="A33" s="9">
        <f t="shared" si="0"/>
        <v>2022</v>
      </c>
      <c r="B33" s="10">
        <v>44882</v>
      </c>
      <c r="C33" s="12" t="s">
        <v>228</v>
      </c>
      <c r="D33" s="9" t="s">
        <v>229</v>
      </c>
      <c r="E33" s="9">
        <v>128</v>
      </c>
      <c r="F33" s="11" t="s">
        <v>230</v>
      </c>
      <c r="G33" s="12" t="s">
        <v>231</v>
      </c>
      <c r="H33" s="17">
        <v>8.9</v>
      </c>
      <c r="I33" s="18">
        <v>27275</v>
      </c>
      <c r="J33" s="9" t="str">
        <f t="shared" si="1"/>
        <v>ősz</v>
      </c>
      <c r="M33"/>
    </row>
    <row r="34" spans="1:13" ht="103.5" x14ac:dyDescent="0.25">
      <c r="A34" s="9">
        <f t="shared" ref="A34:A65" si="2">YEAR(B34)</f>
        <v>2024</v>
      </c>
      <c r="B34" s="10">
        <v>45617</v>
      </c>
      <c r="C34" s="12" t="s">
        <v>397</v>
      </c>
      <c r="D34" s="9" t="s">
        <v>78</v>
      </c>
      <c r="E34" s="9">
        <v>105</v>
      </c>
      <c r="F34" s="11" t="s">
        <v>90</v>
      </c>
      <c r="G34" s="12" t="s">
        <v>398</v>
      </c>
      <c r="H34" s="17">
        <v>8.6999999999999993</v>
      </c>
      <c r="I34" s="18">
        <v>152416</v>
      </c>
      <c r="J34" s="9" t="str">
        <f t="shared" ref="J34:J65" si="3">IF(OR(MONTH(B34)=12,MONTH(B34)&lt;=2),"tél",IF(AND(MONTH(B34)&gt;=3,MONTH(B34)&lt;=5),"tavasz",IF(AND(MONTH(B34)&gt;=6,MONTH(B34)&lt;=8),"nyár","ősz")))</f>
        <v>ősz</v>
      </c>
      <c r="M34"/>
    </row>
    <row r="35" spans="1:13" ht="51.75" x14ac:dyDescent="0.25">
      <c r="A35" s="9">
        <f t="shared" si="2"/>
        <v>2024</v>
      </c>
      <c r="B35" s="10">
        <v>45365</v>
      </c>
      <c r="C35" s="12" t="s">
        <v>348</v>
      </c>
      <c r="D35" s="9" t="s">
        <v>15</v>
      </c>
      <c r="E35" s="9">
        <v>71</v>
      </c>
      <c r="F35" s="11" t="s">
        <v>19</v>
      </c>
      <c r="G35" s="12" t="s">
        <v>349</v>
      </c>
      <c r="H35" s="17">
        <v>8.6999999999999993</v>
      </c>
      <c r="I35" s="18">
        <v>45080</v>
      </c>
      <c r="J35" s="9" t="str">
        <f t="shared" si="3"/>
        <v>tavasz</v>
      </c>
      <c r="M35"/>
    </row>
    <row r="36" spans="1:13" x14ac:dyDescent="0.25">
      <c r="A36" s="9">
        <f t="shared" si="2"/>
        <v>2021</v>
      </c>
      <c r="B36" s="10">
        <v>44350</v>
      </c>
      <c r="C36" s="12" t="s">
        <v>62</v>
      </c>
      <c r="D36" s="9" t="s">
        <v>22</v>
      </c>
      <c r="E36" s="9">
        <v>72</v>
      </c>
      <c r="F36" s="11" t="s">
        <v>63</v>
      </c>
      <c r="G36" s="12"/>
      <c r="H36" s="17">
        <v>8.6</v>
      </c>
      <c r="I36" s="18">
        <v>130786</v>
      </c>
      <c r="J36" s="9" t="str">
        <f t="shared" si="3"/>
        <v>nyár</v>
      </c>
      <c r="M36"/>
    </row>
    <row r="37" spans="1:13" ht="34.5" x14ac:dyDescent="0.25">
      <c r="A37" s="9">
        <f t="shared" si="2"/>
        <v>2023</v>
      </c>
      <c r="B37" s="10">
        <v>45022</v>
      </c>
      <c r="C37" s="12" t="s">
        <v>267</v>
      </c>
      <c r="D37" s="9" t="s">
        <v>26</v>
      </c>
      <c r="E37" s="9">
        <v>70</v>
      </c>
      <c r="F37" s="11" t="s">
        <v>413</v>
      </c>
      <c r="G37" s="12"/>
      <c r="H37" s="17">
        <v>8.5</v>
      </c>
      <c r="I37" s="18">
        <v>27977</v>
      </c>
      <c r="J37" s="9" t="str">
        <f t="shared" si="3"/>
        <v>tavasz</v>
      </c>
      <c r="M37"/>
    </row>
    <row r="38" spans="1:13" ht="51.75" x14ac:dyDescent="0.25">
      <c r="A38" s="9">
        <f t="shared" si="2"/>
        <v>2021</v>
      </c>
      <c r="B38" s="10">
        <v>44469</v>
      </c>
      <c r="C38" s="12" t="s">
        <v>107</v>
      </c>
      <c r="D38" s="9" t="s">
        <v>15</v>
      </c>
      <c r="E38" s="9">
        <v>98</v>
      </c>
      <c r="F38" s="11" t="s">
        <v>108</v>
      </c>
      <c r="G38" s="12" t="s">
        <v>109</v>
      </c>
      <c r="H38" s="17">
        <v>8.4</v>
      </c>
      <c r="I38" s="18">
        <v>25254</v>
      </c>
      <c r="J38" s="9" t="str">
        <f t="shared" si="3"/>
        <v>ősz</v>
      </c>
      <c r="M38"/>
    </row>
    <row r="39" spans="1:13" x14ac:dyDescent="0.25">
      <c r="A39" s="9">
        <f t="shared" si="2"/>
        <v>2022</v>
      </c>
      <c r="B39" s="10">
        <v>44854</v>
      </c>
      <c r="C39" s="12" t="s">
        <v>216</v>
      </c>
      <c r="D39" s="9" t="s">
        <v>26</v>
      </c>
      <c r="E39" s="9">
        <v>107</v>
      </c>
      <c r="F39" s="11" t="s">
        <v>245</v>
      </c>
      <c r="G39" s="12"/>
      <c r="H39" s="17">
        <v>8.3000000000000007</v>
      </c>
      <c r="I39" s="18">
        <v>145732</v>
      </c>
      <c r="J39" s="9" t="str">
        <f t="shared" si="3"/>
        <v>ősz</v>
      </c>
      <c r="M39"/>
    </row>
    <row r="40" spans="1:13" x14ac:dyDescent="0.25">
      <c r="A40" s="9">
        <f t="shared" si="2"/>
        <v>2023</v>
      </c>
      <c r="B40" s="10">
        <v>45274</v>
      </c>
      <c r="C40" s="12" t="s">
        <v>327</v>
      </c>
      <c r="D40" s="9" t="s">
        <v>15</v>
      </c>
      <c r="E40" s="9">
        <v>90</v>
      </c>
      <c r="F40" s="11" t="s">
        <v>328</v>
      </c>
      <c r="G40" s="12" t="s">
        <v>329</v>
      </c>
      <c r="H40" s="17">
        <v>8.3000000000000007</v>
      </c>
      <c r="I40" s="18">
        <v>51966</v>
      </c>
      <c r="J40" s="9" t="str">
        <f t="shared" si="3"/>
        <v>tél</v>
      </c>
      <c r="M40"/>
    </row>
    <row r="41" spans="1:13" ht="51.75" x14ac:dyDescent="0.25">
      <c r="A41" s="9">
        <f t="shared" si="2"/>
        <v>2024</v>
      </c>
      <c r="B41" s="10">
        <v>45330</v>
      </c>
      <c r="C41" s="12" t="s">
        <v>338</v>
      </c>
      <c r="D41" s="9" t="s">
        <v>15</v>
      </c>
      <c r="E41" s="9">
        <v>103</v>
      </c>
      <c r="F41" s="11" t="s">
        <v>339</v>
      </c>
      <c r="G41" s="12" t="s">
        <v>340</v>
      </c>
      <c r="H41" s="17">
        <v>8.1999999999999993</v>
      </c>
      <c r="I41" s="18">
        <v>53039</v>
      </c>
      <c r="J41" s="9" t="str">
        <f t="shared" si="3"/>
        <v>tél</v>
      </c>
      <c r="M41"/>
    </row>
    <row r="42" spans="1:13" ht="34.5" x14ac:dyDescent="0.25">
      <c r="A42" s="9">
        <f t="shared" si="2"/>
        <v>2020</v>
      </c>
      <c r="B42" s="10">
        <v>43867</v>
      </c>
      <c r="C42" s="12" t="s">
        <v>6</v>
      </c>
      <c r="D42" s="9" t="s">
        <v>7</v>
      </c>
      <c r="E42" s="9">
        <v>120</v>
      </c>
      <c r="F42" s="11" t="s">
        <v>8</v>
      </c>
      <c r="G42" s="12" t="s">
        <v>9</v>
      </c>
      <c r="H42" s="17">
        <v>8.1</v>
      </c>
      <c r="I42" s="18">
        <v>37255</v>
      </c>
      <c r="J42" s="9" t="str">
        <f t="shared" si="3"/>
        <v>tél</v>
      </c>
      <c r="M42"/>
    </row>
    <row r="43" spans="1:13" x14ac:dyDescent="0.25">
      <c r="A43" s="9">
        <f t="shared" si="2"/>
        <v>2022</v>
      </c>
      <c r="B43" s="10">
        <v>44896</v>
      </c>
      <c r="C43" s="12" t="s">
        <v>233</v>
      </c>
      <c r="D43" s="9" t="s">
        <v>15</v>
      </c>
      <c r="E43" s="9">
        <v>108</v>
      </c>
      <c r="F43" s="11" t="s">
        <v>234</v>
      </c>
      <c r="G43" s="12" t="s">
        <v>235</v>
      </c>
      <c r="H43" s="17">
        <v>8.1</v>
      </c>
      <c r="I43" s="18">
        <v>79664</v>
      </c>
      <c r="J43" s="9" t="str">
        <f t="shared" si="3"/>
        <v>tél</v>
      </c>
      <c r="M43"/>
    </row>
    <row r="44" spans="1:13" ht="51.75" x14ac:dyDescent="0.25">
      <c r="A44" s="9">
        <f t="shared" si="2"/>
        <v>2021</v>
      </c>
      <c r="B44" s="10">
        <v>44546</v>
      </c>
      <c r="C44" s="12" t="s">
        <v>138</v>
      </c>
      <c r="D44" s="9" t="s">
        <v>15</v>
      </c>
      <c r="E44" s="9">
        <v>123</v>
      </c>
      <c r="F44" s="11" t="s">
        <v>141</v>
      </c>
      <c r="G44" s="12" t="s">
        <v>139</v>
      </c>
      <c r="H44" s="17">
        <v>8.1</v>
      </c>
      <c r="I44" s="18">
        <v>124934</v>
      </c>
      <c r="J44" s="9" t="str">
        <f t="shared" si="3"/>
        <v>tél</v>
      </c>
      <c r="M44"/>
    </row>
    <row r="45" spans="1:13" ht="69" x14ac:dyDescent="0.25">
      <c r="A45" s="9">
        <f t="shared" si="2"/>
        <v>2022</v>
      </c>
      <c r="B45" s="10">
        <v>44707</v>
      </c>
      <c r="C45" s="12" t="s">
        <v>167</v>
      </c>
      <c r="D45" s="9" t="s">
        <v>78</v>
      </c>
      <c r="E45" s="9">
        <v>85</v>
      </c>
      <c r="F45" s="11" t="s">
        <v>168</v>
      </c>
      <c r="G45" s="12" t="s">
        <v>169</v>
      </c>
      <c r="H45" s="17">
        <v>8.1</v>
      </c>
      <c r="I45" s="18">
        <v>229872</v>
      </c>
      <c r="J45" s="9" t="str">
        <f t="shared" si="3"/>
        <v>tavasz</v>
      </c>
      <c r="M45"/>
    </row>
    <row r="46" spans="1:13" ht="103.5" x14ac:dyDescent="0.25">
      <c r="A46" s="9">
        <f t="shared" si="2"/>
        <v>2022</v>
      </c>
      <c r="B46" s="10">
        <v>44567</v>
      </c>
      <c r="C46" s="12" t="s">
        <v>144</v>
      </c>
      <c r="D46" s="9" t="s">
        <v>15</v>
      </c>
      <c r="E46" s="9">
        <v>115</v>
      </c>
      <c r="F46" s="11" t="s">
        <v>145</v>
      </c>
      <c r="G46" s="12" t="s">
        <v>146</v>
      </c>
      <c r="H46" s="17">
        <v>8</v>
      </c>
      <c r="I46" s="18">
        <v>56162</v>
      </c>
      <c r="J46" s="9" t="str">
        <f t="shared" si="3"/>
        <v>tél</v>
      </c>
      <c r="M46"/>
    </row>
    <row r="47" spans="1:13" x14ac:dyDescent="0.25">
      <c r="A47" s="9">
        <f t="shared" si="2"/>
        <v>2022</v>
      </c>
      <c r="B47" s="10">
        <v>44875</v>
      </c>
      <c r="C47" s="12" t="s">
        <v>222</v>
      </c>
      <c r="D47" s="9" t="s">
        <v>22</v>
      </c>
      <c r="E47" s="9">
        <v>90</v>
      </c>
      <c r="F47" s="11" t="s">
        <v>417</v>
      </c>
      <c r="G47" s="12"/>
      <c r="H47" s="17">
        <v>8</v>
      </c>
      <c r="I47" s="18">
        <v>182263</v>
      </c>
      <c r="J47" s="9" t="str">
        <f t="shared" si="3"/>
        <v>ősz</v>
      </c>
      <c r="M47"/>
    </row>
    <row r="48" spans="1:13" ht="51.75" x14ac:dyDescent="0.25">
      <c r="A48" s="9">
        <f t="shared" si="2"/>
        <v>2024</v>
      </c>
      <c r="B48" s="10">
        <v>45575</v>
      </c>
      <c r="C48" s="12" t="s">
        <v>383</v>
      </c>
      <c r="D48" s="9" t="s">
        <v>15</v>
      </c>
      <c r="E48" s="9">
        <v>82</v>
      </c>
      <c r="F48" s="11" t="s">
        <v>19</v>
      </c>
      <c r="G48" s="12" t="s">
        <v>384</v>
      </c>
      <c r="H48" s="17">
        <v>8</v>
      </c>
      <c r="I48" s="18">
        <v>1252</v>
      </c>
      <c r="J48" s="9" t="str">
        <f t="shared" si="3"/>
        <v>ősz</v>
      </c>
      <c r="M48"/>
    </row>
    <row r="49" spans="1:13" ht="69" x14ac:dyDescent="0.25">
      <c r="A49" s="9">
        <f t="shared" si="2"/>
        <v>2022</v>
      </c>
      <c r="B49" s="10">
        <v>44826</v>
      </c>
      <c r="C49" s="12" t="s">
        <v>203</v>
      </c>
      <c r="D49" s="9" t="s">
        <v>204</v>
      </c>
      <c r="E49" s="9">
        <v>98</v>
      </c>
      <c r="F49" s="11" t="s">
        <v>205</v>
      </c>
      <c r="G49" s="12" t="s">
        <v>206</v>
      </c>
      <c r="H49" s="17">
        <v>8</v>
      </c>
      <c r="I49" s="18">
        <v>14823</v>
      </c>
      <c r="J49" s="9" t="str">
        <f t="shared" si="3"/>
        <v>ősz</v>
      </c>
      <c r="M49"/>
    </row>
    <row r="50" spans="1:13" ht="51.75" x14ac:dyDescent="0.25">
      <c r="A50" s="9">
        <f t="shared" si="2"/>
        <v>2023</v>
      </c>
      <c r="B50" s="10">
        <v>44987</v>
      </c>
      <c r="C50" s="12" t="s">
        <v>253</v>
      </c>
      <c r="D50" s="9" t="s">
        <v>254</v>
      </c>
      <c r="E50" s="9">
        <v>77</v>
      </c>
      <c r="F50" s="11" t="s">
        <v>255</v>
      </c>
      <c r="G50" s="12" t="s">
        <v>256</v>
      </c>
      <c r="H50" s="17">
        <v>8</v>
      </c>
      <c r="I50" s="18">
        <v>97014</v>
      </c>
      <c r="J50" s="9" t="str">
        <f t="shared" si="3"/>
        <v>tavasz</v>
      </c>
      <c r="M50"/>
    </row>
    <row r="51" spans="1:13" ht="51.75" x14ac:dyDescent="0.25">
      <c r="A51" s="9">
        <f t="shared" si="2"/>
        <v>2022</v>
      </c>
      <c r="B51" s="10">
        <v>44721</v>
      </c>
      <c r="C51" s="12" t="s">
        <v>170</v>
      </c>
      <c r="D51" s="9" t="s">
        <v>171</v>
      </c>
      <c r="E51" s="9">
        <v>112</v>
      </c>
      <c r="F51" s="11" t="s">
        <v>172</v>
      </c>
      <c r="G51" s="12" t="s">
        <v>173</v>
      </c>
      <c r="H51" s="17">
        <v>7.9</v>
      </c>
      <c r="I51" s="18">
        <v>89402</v>
      </c>
      <c r="J51" s="9" t="str">
        <f t="shared" si="3"/>
        <v>nyár</v>
      </c>
      <c r="M51"/>
    </row>
    <row r="52" spans="1:13" ht="120.75" x14ac:dyDescent="0.25">
      <c r="A52" s="9">
        <f t="shared" si="2"/>
        <v>2024</v>
      </c>
      <c r="B52" s="10">
        <v>45638</v>
      </c>
      <c r="C52" s="12" t="s">
        <v>406</v>
      </c>
      <c r="D52" s="9" t="s">
        <v>407</v>
      </c>
      <c r="E52" s="9">
        <v>105</v>
      </c>
      <c r="F52" s="11" t="s">
        <v>408</v>
      </c>
      <c r="G52" s="12" t="s">
        <v>409</v>
      </c>
      <c r="H52" s="17">
        <v>7.9</v>
      </c>
      <c r="I52" s="18">
        <v>69403</v>
      </c>
      <c r="J52" s="9" t="str">
        <f t="shared" si="3"/>
        <v>tél</v>
      </c>
      <c r="M52"/>
    </row>
    <row r="53" spans="1:13" x14ac:dyDescent="0.25">
      <c r="A53" s="9">
        <f t="shared" si="2"/>
        <v>2022</v>
      </c>
      <c r="B53" s="10">
        <v>44805</v>
      </c>
      <c r="C53" s="12" t="s">
        <v>191</v>
      </c>
      <c r="D53" s="9" t="s">
        <v>22</v>
      </c>
      <c r="E53" s="9">
        <v>103</v>
      </c>
      <c r="F53" s="11" t="s">
        <v>192</v>
      </c>
      <c r="G53" s="12"/>
      <c r="H53" s="17">
        <v>7.9</v>
      </c>
      <c r="I53" s="18">
        <v>31157</v>
      </c>
      <c r="J53" s="9" t="str">
        <f t="shared" si="3"/>
        <v>ősz</v>
      </c>
      <c r="M53"/>
    </row>
    <row r="54" spans="1:13" ht="51.75" x14ac:dyDescent="0.25">
      <c r="A54" s="9">
        <f t="shared" si="2"/>
        <v>2023</v>
      </c>
      <c r="B54" s="10">
        <v>45232</v>
      </c>
      <c r="C54" s="12" t="s">
        <v>306</v>
      </c>
      <c r="D54" s="9" t="s">
        <v>15</v>
      </c>
      <c r="E54" s="9">
        <v>104</v>
      </c>
      <c r="F54" s="11" t="s">
        <v>307</v>
      </c>
      <c r="G54" s="12" t="s">
        <v>308</v>
      </c>
      <c r="H54" s="17">
        <v>7.8</v>
      </c>
      <c r="I54" s="18">
        <v>59416</v>
      </c>
      <c r="J54" s="9" t="str">
        <f t="shared" si="3"/>
        <v>ősz</v>
      </c>
      <c r="M54"/>
    </row>
    <row r="55" spans="1:13" ht="103.5" x14ac:dyDescent="0.25">
      <c r="A55" s="9">
        <f t="shared" si="2"/>
        <v>2023</v>
      </c>
      <c r="B55" s="10">
        <v>45260</v>
      </c>
      <c r="C55" s="12" t="s">
        <v>324</v>
      </c>
      <c r="D55" s="9" t="s">
        <v>7</v>
      </c>
      <c r="E55" s="9">
        <v>127</v>
      </c>
      <c r="F55" s="11" t="s">
        <v>325</v>
      </c>
      <c r="G55" s="12" t="s">
        <v>326</v>
      </c>
      <c r="H55" s="17">
        <v>7.8</v>
      </c>
      <c r="I55" s="18">
        <v>15716</v>
      </c>
      <c r="J55" s="9" t="str">
        <f t="shared" si="3"/>
        <v>ősz</v>
      </c>
      <c r="M55"/>
    </row>
    <row r="56" spans="1:13" ht="69" x14ac:dyDescent="0.25">
      <c r="A56" s="9">
        <f t="shared" si="2"/>
        <v>2023</v>
      </c>
      <c r="B56" s="10">
        <v>45029</v>
      </c>
      <c r="C56" s="12" t="s">
        <v>271</v>
      </c>
      <c r="D56" s="9" t="s">
        <v>15</v>
      </c>
      <c r="E56" s="9">
        <v>84</v>
      </c>
      <c r="F56" s="11" t="s">
        <v>272</v>
      </c>
      <c r="G56" s="12" t="s">
        <v>273</v>
      </c>
      <c r="H56" s="17">
        <v>7.7</v>
      </c>
      <c r="I56" s="18">
        <v>137103</v>
      </c>
      <c r="J56" s="9" t="str">
        <f t="shared" si="3"/>
        <v>tavasz</v>
      </c>
      <c r="M56"/>
    </row>
    <row r="57" spans="1:13" ht="86.25" x14ac:dyDescent="0.25">
      <c r="A57" s="9">
        <f t="shared" si="2"/>
        <v>2022</v>
      </c>
      <c r="B57" s="10">
        <v>44637</v>
      </c>
      <c r="C57" s="12" t="s">
        <v>155</v>
      </c>
      <c r="D57" s="9" t="s">
        <v>11</v>
      </c>
      <c r="E57" s="9">
        <v>85</v>
      </c>
      <c r="F57" s="11" t="s">
        <v>156</v>
      </c>
      <c r="G57" s="12" t="s">
        <v>157</v>
      </c>
      <c r="H57" s="17">
        <v>7.7</v>
      </c>
      <c r="I57" s="18">
        <v>11768</v>
      </c>
      <c r="J57" s="9" t="str">
        <f t="shared" si="3"/>
        <v>tavasz</v>
      </c>
      <c r="M57"/>
    </row>
    <row r="58" spans="1:13" ht="69" x14ac:dyDescent="0.25">
      <c r="A58" s="9">
        <f t="shared" si="2"/>
        <v>2024</v>
      </c>
      <c r="B58" s="10">
        <v>45344</v>
      </c>
      <c r="C58" s="12" t="s">
        <v>345</v>
      </c>
      <c r="D58" s="9" t="s">
        <v>15</v>
      </c>
      <c r="E58" s="9">
        <v>85</v>
      </c>
      <c r="F58" s="11" t="s">
        <v>346</v>
      </c>
      <c r="G58" s="12" t="s">
        <v>347</v>
      </c>
      <c r="H58" s="17">
        <v>7.7</v>
      </c>
      <c r="I58" s="18">
        <v>270</v>
      </c>
      <c r="J58" s="9" t="str">
        <f t="shared" si="3"/>
        <v>tél</v>
      </c>
      <c r="M58"/>
    </row>
    <row r="59" spans="1:13" x14ac:dyDescent="0.25">
      <c r="A59" s="9">
        <f t="shared" si="2"/>
        <v>2020</v>
      </c>
      <c r="B59" s="10">
        <v>44091</v>
      </c>
      <c r="C59" s="12" t="s">
        <v>42</v>
      </c>
      <c r="D59" s="9" t="s">
        <v>22</v>
      </c>
      <c r="E59" s="9">
        <v>71</v>
      </c>
      <c r="F59" s="11" t="s">
        <v>43</v>
      </c>
      <c r="G59" s="12"/>
      <c r="H59" s="17">
        <v>7.7</v>
      </c>
      <c r="I59" s="18">
        <v>50813</v>
      </c>
      <c r="J59" s="9" t="str">
        <f t="shared" si="3"/>
        <v>ősz</v>
      </c>
      <c r="M59"/>
    </row>
    <row r="60" spans="1:13" x14ac:dyDescent="0.25">
      <c r="A60" s="9">
        <f t="shared" si="2"/>
        <v>2022</v>
      </c>
      <c r="B60" s="10">
        <v>44826</v>
      </c>
      <c r="C60" s="12" t="s">
        <v>199</v>
      </c>
      <c r="D60" s="9" t="s">
        <v>22</v>
      </c>
      <c r="E60" s="9">
        <v>122</v>
      </c>
      <c r="F60" s="11" t="s">
        <v>200</v>
      </c>
      <c r="G60" s="12"/>
      <c r="H60" s="17">
        <v>7.6</v>
      </c>
      <c r="I60" s="18">
        <v>182105</v>
      </c>
      <c r="J60" s="9" t="str">
        <f t="shared" si="3"/>
        <v>ősz</v>
      </c>
      <c r="M60"/>
    </row>
    <row r="61" spans="1:13" ht="69" x14ac:dyDescent="0.25">
      <c r="A61" s="9">
        <f t="shared" si="2"/>
        <v>2023</v>
      </c>
      <c r="B61" s="10">
        <v>45008</v>
      </c>
      <c r="C61" s="12" t="s">
        <v>262</v>
      </c>
      <c r="D61" s="9" t="s">
        <v>15</v>
      </c>
      <c r="E61" s="9">
        <v>95</v>
      </c>
      <c r="F61" s="11" t="s">
        <v>263</v>
      </c>
      <c r="G61" s="12" t="s">
        <v>264</v>
      </c>
      <c r="H61" s="17">
        <v>7.6</v>
      </c>
      <c r="I61" s="18">
        <v>756</v>
      </c>
      <c r="J61" s="9" t="str">
        <f t="shared" si="3"/>
        <v>tavasz</v>
      </c>
      <c r="M61"/>
    </row>
    <row r="62" spans="1:13" ht="51.75" x14ac:dyDescent="0.25">
      <c r="A62" s="9">
        <f t="shared" si="2"/>
        <v>2023</v>
      </c>
      <c r="B62" s="10">
        <v>45099</v>
      </c>
      <c r="C62" s="12" t="s">
        <v>284</v>
      </c>
      <c r="D62" s="9" t="s">
        <v>285</v>
      </c>
      <c r="E62" s="9">
        <v>102</v>
      </c>
      <c r="F62" s="11" t="s">
        <v>286</v>
      </c>
      <c r="G62" s="12" t="s">
        <v>287</v>
      </c>
      <c r="H62" s="17">
        <v>7.6</v>
      </c>
      <c r="I62" s="18">
        <v>64207</v>
      </c>
      <c r="J62" s="9" t="str">
        <f t="shared" si="3"/>
        <v>nyár</v>
      </c>
      <c r="M62"/>
    </row>
    <row r="63" spans="1:13" x14ac:dyDescent="0.25">
      <c r="A63" s="9">
        <f t="shared" si="2"/>
        <v>2023</v>
      </c>
      <c r="B63" s="10">
        <v>45015</v>
      </c>
      <c r="C63" s="12" t="s">
        <v>265</v>
      </c>
      <c r="D63" s="9" t="s">
        <v>26</v>
      </c>
      <c r="E63" s="9">
        <v>110</v>
      </c>
      <c r="F63" s="11" t="s">
        <v>416</v>
      </c>
      <c r="G63" s="12"/>
      <c r="H63" s="17">
        <v>7.6</v>
      </c>
      <c r="I63" s="18">
        <v>69321</v>
      </c>
      <c r="J63" s="9" t="str">
        <f t="shared" si="3"/>
        <v>tavasz</v>
      </c>
      <c r="M63"/>
    </row>
    <row r="64" spans="1:13" x14ac:dyDescent="0.25">
      <c r="A64" s="9">
        <f t="shared" si="2"/>
        <v>2024</v>
      </c>
      <c r="B64" s="10">
        <v>45414</v>
      </c>
      <c r="C64" s="12" t="s">
        <v>362</v>
      </c>
      <c r="D64" s="9" t="s">
        <v>22</v>
      </c>
      <c r="E64" s="9">
        <v>94</v>
      </c>
      <c r="F64" s="11" t="s">
        <v>412</v>
      </c>
      <c r="G64" s="12"/>
      <c r="H64" s="17">
        <v>7.5</v>
      </c>
      <c r="I64" s="18">
        <v>6244</v>
      </c>
      <c r="J64" s="9" t="str">
        <f t="shared" si="3"/>
        <v>tavasz</v>
      </c>
      <c r="M64"/>
    </row>
    <row r="65" spans="1:13" ht="69" x14ac:dyDescent="0.25">
      <c r="A65" s="9">
        <f t="shared" si="2"/>
        <v>2024</v>
      </c>
      <c r="B65" s="10">
        <v>45309</v>
      </c>
      <c r="C65" s="12" t="s">
        <v>334</v>
      </c>
      <c r="D65" s="9" t="s">
        <v>335</v>
      </c>
      <c r="E65" s="9">
        <v>88</v>
      </c>
      <c r="F65" s="11" t="s">
        <v>336</v>
      </c>
      <c r="G65" s="12" t="s">
        <v>337</v>
      </c>
      <c r="H65" s="17">
        <v>7.5</v>
      </c>
      <c r="I65" s="18">
        <v>11925</v>
      </c>
      <c r="J65" s="9" t="str">
        <f t="shared" si="3"/>
        <v>tél</v>
      </c>
      <c r="M65"/>
    </row>
    <row r="66" spans="1:13" ht="86.25" x14ac:dyDescent="0.25">
      <c r="A66" s="9">
        <f t="shared" ref="A66:A97" si="4">YEAR(B66)</f>
        <v>2023</v>
      </c>
      <c r="B66" s="10">
        <v>45239</v>
      </c>
      <c r="C66" s="12" t="s">
        <v>309</v>
      </c>
      <c r="D66" s="9" t="s">
        <v>310</v>
      </c>
      <c r="E66" s="9">
        <v>90</v>
      </c>
      <c r="F66" s="11" t="s">
        <v>311</v>
      </c>
      <c r="G66" s="12" t="s">
        <v>312</v>
      </c>
      <c r="H66" s="17">
        <v>7.5</v>
      </c>
      <c r="I66" s="18">
        <v>78804</v>
      </c>
      <c r="J66" s="9" t="str">
        <f t="shared" ref="J66:J97" si="5">IF(OR(MONTH(B66)=12,MONTH(B66)&lt;=2),"tél",IF(AND(MONTH(B66)&gt;=3,MONTH(B66)&lt;=5),"tavasz",IF(AND(MONTH(B66)&gt;=6,MONTH(B66)&lt;=8),"nyár","ősz")))</f>
        <v>ősz</v>
      </c>
      <c r="M66"/>
    </row>
    <row r="67" spans="1:13" ht="51.75" x14ac:dyDescent="0.25">
      <c r="A67" s="9">
        <f t="shared" si="4"/>
        <v>2023</v>
      </c>
      <c r="B67" s="10">
        <v>45204</v>
      </c>
      <c r="C67" s="12" t="s">
        <v>295</v>
      </c>
      <c r="D67" s="9" t="s">
        <v>15</v>
      </c>
      <c r="E67" s="9">
        <v>151</v>
      </c>
      <c r="F67" s="11" t="s">
        <v>296</v>
      </c>
      <c r="G67" s="12" t="s">
        <v>297</v>
      </c>
      <c r="H67" s="17">
        <v>7.4</v>
      </c>
      <c r="I67" s="18">
        <v>139995</v>
      </c>
      <c r="J67" s="9" t="str">
        <f t="shared" si="5"/>
        <v>ősz</v>
      </c>
      <c r="M67"/>
    </row>
    <row r="68" spans="1:13" ht="69" x14ac:dyDescent="0.25">
      <c r="A68" s="9">
        <f t="shared" si="4"/>
        <v>2023</v>
      </c>
      <c r="B68" s="10">
        <v>44987</v>
      </c>
      <c r="C68" s="14">
        <v>129</v>
      </c>
      <c r="D68" s="9" t="s">
        <v>204</v>
      </c>
      <c r="E68" s="9">
        <v>86</v>
      </c>
      <c r="F68" s="11" t="s">
        <v>251</v>
      </c>
      <c r="G68" s="12" t="s">
        <v>252</v>
      </c>
      <c r="H68" s="17">
        <v>7.3</v>
      </c>
      <c r="I68" s="18">
        <v>24424</v>
      </c>
      <c r="J68" s="9" t="str">
        <f t="shared" si="5"/>
        <v>tavasz</v>
      </c>
      <c r="M68"/>
    </row>
    <row r="69" spans="1:13" x14ac:dyDescent="0.25">
      <c r="A69" s="9">
        <f t="shared" si="4"/>
        <v>2024</v>
      </c>
      <c r="B69" s="10">
        <v>45393</v>
      </c>
      <c r="C69" s="12" t="s">
        <v>355</v>
      </c>
      <c r="D69" s="9" t="s">
        <v>22</v>
      </c>
      <c r="E69" s="9">
        <v>60</v>
      </c>
      <c r="F69" s="11" t="s">
        <v>356</v>
      </c>
      <c r="G69" s="12"/>
      <c r="H69" s="17">
        <v>7.3</v>
      </c>
      <c r="I69" s="18">
        <v>12557</v>
      </c>
      <c r="J69" s="9" t="str">
        <f t="shared" si="5"/>
        <v>tavasz</v>
      </c>
      <c r="M69"/>
    </row>
    <row r="70" spans="1:13" ht="51.75" x14ac:dyDescent="0.25">
      <c r="A70" s="9">
        <f t="shared" si="4"/>
        <v>2022</v>
      </c>
      <c r="B70" s="10">
        <v>44777</v>
      </c>
      <c r="C70" s="12" t="s">
        <v>185</v>
      </c>
      <c r="D70" s="9" t="s">
        <v>65</v>
      </c>
      <c r="E70" s="9">
        <v>101</v>
      </c>
      <c r="F70" s="11" t="s">
        <v>186</v>
      </c>
      <c r="G70" s="12" t="s">
        <v>187</v>
      </c>
      <c r="H70" s="17">
        <v>7.3</v>
      </c>
      <c r="I70" s="18">
        <v>161810</v>
      </c>
      <c r="J70" s="9" t="str">
        <f t="shared" si="5"/>
        <v>nyár</v>
      </c>
      <c r="M70"/>
    </row>
    <row r="71" spans="1:13" ht="51.75" x14ac:dyDescent="0.25">
      <c r="A71" s="9">
        <f t="shared" si="4"/>
        <v>2024</v>
      </c>
      <c r="B71" s="10">
        <v>45554</v>
      </c>
      <c r="C71" s="12" t="s">
        <v>372</v>
      </c>
      <c r="D71" s="9" t="s">
        <v>15</v>
      </c>
      <c r="E71" s="9">
        <v>119</v>
      </c>
      <c r="F71" s="11" t="s">
        <v>373</v>
      </c>
      <c r="G71" s="12" t="s">
        <v>374</v>
      </c>
      <c r="H71" s="17">
        <v>7.3</v>
      </c>
      <c r="I71" s="18">
        <v>5366</v>
      </c>
      <c r="J71" s="9" t="str">
        <f t="shared" si="5"/>
        <v>ősz</v>
      </c>
      <c r="M71"/>
    </row>
    <row r="72" spans="1:13" x14ac:dyDescent="0.25">
      <c r="A72" s="9">
        <f t="shared" si="4"/>
        <v>2024</v>
      </c>
      <c r="B72" s="10">
        <v>45568</v>
      </c>
      <c r="C72" s="15" t="s">
        <v>429</v>
      </c>
      <c r="D72" s="9" t="s">
        <v>15</v>
      </c>
      <c r="E72" s="9">
        <v>88</v>
      </c>
      <c r="F72" s="11" t="s">
        <v>381</v>
      </c>
      <c r="G72" s="12" t="s">
        <v>382</v>
      </c>
      <c r="H72" s="17">
        <v>7.3</v>
      </c>
      <c r="I72" s="18">
        <v>2942</v>
      </c>
      <c r="J72" s="9" t="str">
        <f t="shared" si="5"/>
        <v>ősz</v>
      </c>
      <c r="M72"/>
    </row>
    <row r="73" spans="1:13" ht="69" x14ac:dyDescent="0.25">
      <c r="A73" s="9">
        <f t="shared" si="4"/>
        <v>2021</v>
      </c>
      <c r="B73" s="10">
        <v>44434</v>
      </c>
      <c r="C73" s="12" t="s">
        <v>86</v>
      </c>
      <c r="D73" s="9" t="s">
        <v>65</v>
      </c>
      <c r="E73" s="9">
        <v>110</v>
      </c>
      <c r="F73" s="11" t="s">
        <v>87</v>
      </c>
      <c r="G73" s="12" t="s">
        <v>88</v>
      </c>
      <c r="H73" s="17">
        <v>7.3</v>
      </c>
      <c r="I73" s="18">
        <v>106879</v>
      </c>
      <c r="J73" s="9" t="str">
        <f t="shared" si="5"/>
        <v>nyár</v>
      </c>
      <c r="M73"/>
    </row>
    <row r="74" spans="1:13" ht="51.75" x14ac:dyDescent="0.25">
      <c r="A74" s="9">
        <f t="shared" si="4"/>
        <v>2020</v>
      </c>
      <c r="B74" s="10">
        <v>43888</v>
      </c>
      <c r="C74" s="12" t="s">
        <v>14</v>
      </c>
      <c r="D74" s="9" t="s">
        <v>15</v>
      </c>
      <c r="E74" s="9">
        <v>115</v>
      </c>
      <c r="F74" s="11" t="s">
        <v>16</v>
      </c>
      <c r="G74" s="12" t="s">
        <v>17</v>
      </c>
      <c r="H74" s="17">
        <v>7.3</v>
      </c>
      <c r="I74" s="18">
        <v>154580</v>
      </c>
      <c r="J74" s="9" t="str">
        <f t="shared" si="5"/>
        <v>tél</v>
      </c>
      <c r="M74"/>
    </row>
    <row r="75" spans="1:13" ht="51.75" x14ac:dyDescent="0.25">
      <c r="A75" s="9">
        <f t="shared" si="4"/>
        <v>2021</v>
      </c>
      <c r="B75" s="10">
        <v>44462</v>
      </c>
      <c r="C75" s="12" t="s">
        <v>103</v>
      </c>
      <c r="D75" s="9" t="s">
        <v>104</v>
      </c>
      <c r="E75" s="9">
        <v>169</v>
      </c>
      <c r="F75" s="11" t="s">
        <v>105</v>
      </c>
      <c r="G75" s="12" t="s">
        <v>106</v>
      </c>
      <c r="H75" s="17">
        <v>7.2</v>
      </c>
      <c r="I75" s="18">
        <v>80744</v>
      </c>
      <c r="J75" s="9" t="str">
        <f t="shared" si="5"/>
        <v>ősz</v>
      </c>
      <c r="M75"/>
    </row>
    <row r="76" spans="1:13" ht="34.5" x14ac:dyDescent="0.25">
      <c r="A76" s="9">
        <f t="shared" si="4"/>
        <v>2022</v>
      </c>
      <c r="B76" s="10">
        <v>44903</v>
      </c>
      <c r="C76" s="12" t="s">
        <v>236</v>
      </c>
      <c r="D76" s="9" t="s">
        <v>78</v>
      </c>
      <c r="E76" s="9">
        <v>90</v>
      </c>
      <c r="F76" s="11" t="s">
        <v>237</v>
      </c>
      <c r="G76" s="12" t="s">
        <v>238</v>
      </c>
      <c r="H76" s="17">
        <v>7.2</v>
      </c>
      <c r="I76" s="18">
        <v>61554</v>
      </c>
      <c r="J76" s="9" t="str">
        <f t="shared" si="5"/>
        <v>tél</v>
      </c>
      <c r="M76"/>
    </row>
    <row r="77" spans="1:13" ht="34.5" x14ac:dyDescent="0.25">
      <c r="A77" s="9">
        <f t="shared" si="4"/>
        <v>2021</v>
      </c>
      <c r="B77" s="10">
        <v>44504</v>
      </c>
      <c r="C77" s="12" t="s">
        <v>124</v>
      </c>
      <c r="D77" s="9" t="s">
        <v>15</v>
      </c>
      <c r="E77" s="9">
        <v>95</v>
      </c>
      <c r="F77" s="11" t="s">
        <v>125</v>
      </c>
      <c r="G77" s="12" t="s">
        <v>126</v>
      </c>
      <c r="H77" s="17">
        <v>7.2</v>
      </c>
      <c r="I77" s="18">
        <v>192311</v>
      </c>
      <c r="J77" s="9" t="str">
        <f t="shared" si="5"/>
        <v>ősz</v>
      </c>
      <c r="M77"/>
    </row>
    <row r="78" spans="1:13" x14ac:dyDescent="0.25">
      <c r="A78" s="9">
        <f t="shared" si="4"/>
        <v>2021</v>
      </c>
      <c r="B78" s="10">
        <v>44420</v>
      </c>
      <c r="C78" s="12" t="s">
        <v>81</v>
      </c>
      <c r="D78" s="9" t="s">
        <v>26</v>
      </c>
      <c r="E78" s="9">
        <v>83</v>
      </c>
      <c r="F78" s="11" t="s">
        <v>82</v>
      </c>
      <c r="G78" s="12"/>
      <c r="H78" s="17">
        <v>7.1</v>
      </c>
      <c r="I78" s="18">
        <v>220615</v>
      </c>
      <c r="J78" s="9" t="str">
        <f t="shared" si="5"/>
        <v>nyár</v>
      </c>
      <c r="M78"/>
    </row>
    <row r="79" spans="1:13" ht="51.75" x14ac:dyDescent="0.25">
      <c r="A79" s="9">
        <f t="shared" si="4"/>
        <v>2022</v>
      </c>
      <c r="B79" s="10">
        <v>44798</v>
      </c>
      <c r="C79" s="12" t="s">
        <v>188</v>
      </c>
      <c r="D79" s="9" t="s">
        <v>11</v>
      </c>
      <c r="E79" s="9">
        <v>114</v>
      </c>
      <c r="F79" s="11" t="s">
        <v>243</v>
      </c>
      <c r="G79" s="12" t="s">
        <v>190</v>
      </c>
      <c r="H79" s="17">
        <v>7.1</v>
      </c>
      <c r="I79" s="18">
        <v>43865</v>
      </c>
      <c r="J79" s="9" t="str">
        <f t="shared" si="5"/>
        <v>nyár</v>
      </c>
      <c r="M79"/>
    </row>
    <row r="80" spans="1:13" x14ac:dyDescent="0.25">
      <c r="A80" s="9">
        <f t="shared" si="4"/>
        <v>2024</v>
      </c>
      <c r="B80" s="10">
        <v>45295</v>
      </c>
      <c r="C80" s="12" t="s">
        <v>332</v>
      </c>
      <c r="D80" s="9" t="s">
        <v>22</v>
      </c>
      <c r="E80" s="9">
        <v>90</v>
      </c>
      <c r="F80" s="11" t="s">
        <v>333</v>
      </c>
      <c r="G80" s="12"/>
      <c r="H80" s="17">
        <v>7</v>
      </c>
      <c r="I80" s="18">
        <v>13199</v>
      </c>
      <c r="J80" s="9" t="str">
        <f t="shared" si="5"/>
        <v>tél</v>
      </c>
      <c r="M80"/>
    </row>
    <row r="81" spans="1:13" ht="34.5" x14ac:dyDescent="0.25">
      <c r="A81" s="9">
        <f t="shared" si="4"/>
        <v>2021</v>
      </c>
      <c r="B81" s="10">
        <v>44441</v>
      </c>
      <c r="C81" s="12" t="s">
        <v>89</v>
      </c>
      <c r="D81" s="9" t="s">
        <v>15</v>
      </c>
      <c r="E81" s="9">
        <v>124</v>
      </c>
      <c r="F81" s="11" t="s">
        <v>90</v>
      </c>
      <c r="G81" s="12" t="s">
        <v>91</v>
      </c>
      <c r="H81" s="17">
        <v>7</v>
      </c>
      <c r="I81" s="18">
        <v>67832</v>
      </c>
      <c r="J81" s="9" t="str">
        <f t="shared" si="5"/>
        <v>ősz</v>
      </c>
      <c r="M81"/>
    </row>
    <row r="82" spans="1:13" x14ac:dyDescent="0.25">
      <c r="A82" s="9">
        <f t="shared" si="4"/>
        <v>2022</v>
      </c>
      <c r="B82" s="10">
        <v>44812</v>
      </c>
      <c r="C82" s="12" t="s">
        <v>193</v>
      </c>
      <c r="D82" s="9" t="s">
        <v>22</v>
      </c>
      <c r="E82" s="9">
        <v>89</v>
      </c>
      <c r="F82" s="11" t="s">
        <v>194</v>
      </c>
      <c r="G82" s="12"/>
      <c r="H82" s="17">
        <v>7</v>
      </c>
      <c r="I82" s="18">
        <v>163283</v>
      </c>
      <c r="J82" s="9" t="str">
        <f t="shared" si="5"/>
        <v>ősz</v>
      </c>
      <c r="M82"/>
    </row>
    <row r="83" spans="1:13" ht="34.5" x14ac:dyDescent="0.25">
      <c r="A83" s="9">
        <f t="shared" si="4"/>
        <v>2022</v>
      </c>
      <c r="B83" s="10">
        <v>44861</v>
      </c>
      <c r="C83" s="12" t="s">
        <v>217</v>
      </c>
      <c r="D83" s="9" t="s">
        <v>15</v>
      </c>
      <c r="E83" s="9">
        <v>84</v>
      </c>
      <c r="F83" s="11" t="s">
        <v>101</v>
      </c>
      <c r="G83" s="12" t="s">
        <v>218</v>
      </c>
      <c r="H83" s="17">
        <v>6.9</v>
      </c>
      <c r="I83" s="18">
        <v>24387</v>
      </c>
      <c r="J83" s="9" t="str">
        <f t="shared" si="5"/>
        <v>ősz</v>
      </c>
      <c r="M83"/>
    </row>
    <row r="84" spans="1:13" ht="51.75" x14ac:dyDescent="0.25">
      <c r="A84" s="9">
        <f t="shared" si="4"/>
        <v>2021</v>
      </c>
      <c r="B84" s="10">
        <v>44380</v>
      </c>
      <c r="C84" s="12" t="s">
        <v>70</v>
      </c>
      <c r="D84" s="9" t="s">
        <v>15</v>
      </c>
      <c r="E84" s="9">
        <v>112</v>
      </c>
      <c r="F84" s="11" t="s">
        <v>71</v>
      </c>
      <c r="G84" s="12" t="s">
        <v>72</v>
      </c>
      <c r="H84" s="17">
        <v>6.9</v>
      </c>
      <c r="I84" s="18">
        <v>10246</v>
      </c>
      <c r="J84" s="9" t="str">
        <f t="shared" si="5"/>
        <v>nyár</v>
      </c>
      <c r="M84"/>
    </row>
    <row r="85" spans="1:13" ht="51.75" x14ac:dyDescent="0.25">
      <c r="A85" s="9">
        <f t="shared" si="4"/>
        <v>2022</v>
      </c>
      <c r="B85" s="10">
        <v>44658</v>
      </c>
      <c r="C85" s="12" t="s">
        <v>160</v>
      </c>
      <c r="D85" s="9" t="s">
        <v>15</v>
      </c>
      <c r="E85" s="9">
        <v>92</v>
      </c>
      <c r="F85" s="11" t="s">
        <v>242</v>
      </c>
      <c r="G85" s="12" t="s">
        <v>161</v>
      </c>
      <c r="H85" s="17">
        <v>6.9</v>
      </c>
      <c r="I85" s="18">
        <v>181447</v>
      </c>
      <c r="J85" s="9" t="str">
        <f t="shared" si="5"/>
        <v>tavasz</v>
      </c>
      <c r="M85"/>
    </row>
    <row r="86" spans="1:13" x14ac:dyDescent="0.25">
      <c r="A86" s="9">
        <f t="shared" si="4"/>
        <v>2024</v>
      </c>
      <c r="B86" s="10">
        <v>45407</v>
      </c>
      <c r="C86" s="12" t="s">
        <v>360</v>
      </c>
      <c r="D86" s="9" t="s">
        <v>22</v>
      </c>
      <c r="E86" s="9">
        <v>93</v>
      </c>
      <c r="F86" s="11" t="s">
        <v>361</v>
      </c>
      <c r="G86" s="12"/>
      <c r="H86" s="17">
        <v>6.8</v>
      </c>
      <c r="I86" s="18">
        <v>20343</v>
      </c>
      <c r="J86" s="9" t="str">
        <f t="shared" si="5"/>
        <v>tavasz</v>
      </c>
      <c r="M86"/>
    </row>
    <row r="87" spans="1:13" ht="51.75" x14ac:dyDescent="0.25">
      <c r="A87" s="9">
        <f t="shared" si="4"/>
        <v>2021</v>
      </c>
      <c r="B87" s="10">
        <v>44427</v>
      </c>
      <c r="C87" s="12" t="s">
        <v>83</v>
      </c>
      <c r="D87" s="9" t="s">
        <v>65</v>
      </c>
      <c r="E87" s="9">
        <v>102</v>
      </c>
      <c r="F87" s="11" t="s">
        <v>84</v>
      </c>
      <c r="G87" s="12" t="s">
        <v>85</v>
      </c>
      <c r="H87" s="17">
        <v>6.8</v>
      </c>
      <c r="I87" s="18">
        <v>362343</v>
      </c>
      <c r="J87" s="9" t="str">
        <f t="shared" si="5"/>
        <v>nyár</v>
      </c>
      <c r="M87"/>
    </row>
    <row r="88" spans="1:13" ht="155.25" x14ac:dyDescent="0.25">
      <c r="A88" s="9">
        <f t="shared" si="4"/>
        <v>2024</v>
      </c>
      <c r="B88" s="10">
        <v>45596</v>
      </c>
      <c r="C88" s="12" t="s">
        <v>391</v>
      </c>
      <c r="D88" s="9" t="s">
        <v>392</v>
      </c>
      <c r="E88" s="9">
        <v>90</v>
      </c>
      <c r="F88" s="11" t="s">
        <v>172</v>
      </c>
      <c r="G88" s="12" t="s">
        <v>393</v>
      </c>
      <c r="H88" s="17">
        <v>6.8</v>
      </c>
      <c r="I88" s="18">
        <v>1097</v>
      </c>
      <c r="J88" s="9" t="str">
        <f t="shared" si="5"/>
        <v>ősz</v>
      </c>
      <c r="M88"/>
    </row>
    <row r="89" spans="1:13" x14ac:dyDescent="0.25">
      <c r="A89" s="9">
        <f t="shared" si="4"/>
        <v>2022</v>
      </c>
      <c r="B89" s="10">
        <v>44826</v>
      </c>
      <c r="C89" s="12" t="s">
        <v>207</v>
      </c>
      <c r="D89" s="9" t="s">
        <v>15</v>
      </c>
      <c r="E89" s="9">
        <v>98</v>
      </c>
      <c r="F89" s="11" t="s">
        <v>208</v>
      </c>
      <c r="G89" s="12" t="s">
        <v>209</v>
      </c>
      <c r="H89" s="17">
        <v>6.8</v>
      </c>
      <c r="I89" s="18">
        <v>274047</v>
      </c>
      <c r="J89" s="9" t="str">
        <f t="shared" si="5"/>
        <v>ősz</v>
      </c>
      <c r="M89"/>
    </row>
    <row r="90" spans="1:13" ht="51.75" x14ac:dyDescent="0.25">
      <c r="A90" s="9">
        <f t="shared" si="4"/>
        <v>2022</v>
      </c>
      <c r="B90" s="10">
        <v>44854</v>
      </c>
      <c r="C90" s="12" t="s">
        <v>213</v>
      </c>
      <c r="D90" s="9" t="s">
        <v>15</v>
      </c>
      <c r="E90" s="9">
        <v>90</v>
      </c>
      <c r="F90" s="11" t="s">
        <v>214</v>
      </c>
      <c r="G90" s="12" t="s">
        <v>215</v>
      </c>
      <c r="H90" s="17">
        <v>6.7</v>
      </c>
      <c r="I90" s="18">
        <v>5885</v>
      </c>
      <c r="J90" s="9" t="str">
        <f t="shared" si="5"/>
        <v>ősz</v>
      </c>
      <c r="M90"/>
    </row>
    <row r="91" spans="1:13" ht="138" x14ac:dyDescent="0.25">
      <c r="A91" s="9">
        <f t="shared" si="4"/>
        <v>2024</v>
      </c>
      <c r="B91" s="10">
        <v>45561</v>
      </c>
      <c r="C91" s="12" t="s">
        <v>377</v>
      </c>
      <c r="D91" s="9" t="s">
        <v>11</v>
      </c>
      <c r="E91" s="9">
        <v>105</v>
      </c>
      <c r="F91" s="11" t="s">
        <v>189</v>
      </c>
      <c r="G91" s="12" t="s">
        <v>378</v>
      </c>
      <c r="H91" s="17">
        <v>6.7</v>
      </c>
      <c r="I91" s="18">
        <v>1759</v>
      </c>
      <c r="J91" s="9" t="str">
        <f t="shared" si="5"/>
        <v>ősz</v>
      </c>
      <c r="M91"/>
    </row>
    <row r="92" spans="1:13" ht="69" x14ac:dyDescent="0.25">
      <c r="A92" s="9">
        <f t="shared" si="4"/>
        <v>2023</v>
      </c>
      <c r="B92" s="10">
        <v>45225</v>
      </c>
      <c r="C92" s="12" t="s">
        <v>303</v>
      </c>
      <c r="D92" s="9" t="s">
        <v>15</v>
      </c>
      <c r="E92" s="9">
        <v>110</v>
      </c>
      <c r="F92" s="11" t="s">
        <v>304</v>
      </c>
      <c r="G92" s="12" t="s">
        <v>305</v>
      </c>
      <c r="H92" s="17">
        <v>6.6</v>
      </c>
      <c r="I92" s="18">
        <v>72712</v>
      </c>
      <c r="J92" s="9" t="str">
        <f t="shared" si="5"/>
        <v>ősz</v>
      </c>
      <c r="M92"/>
    </row>
    <row r="93" spans="1:13" ht="69" x14ac:dyDescent="0.25">
      <c r="A93" s="9">
        <f t="shared" si="4"/>
        <v>2021</v>
      </c>
      <c r="B93" s="10">
        <v>44525</v>
      </c>
      <c r="C93" s="12" t="s">
        <v>132</v>
      </c>
      <c r="D93" s="9" t="s">
        <v>78</v>
      </c>
      <c r="E93" s="9">
        <v>109</v>
      </c>
      <c r="F93" s="11" t="s">
        <v>133</v>
      </c>
      <c r="G93" s="12" t="s">
        <v>134</v>
      </c>
      <c r="H93" s="17">
        <v>6.6</v>
      </c>
      <c r="I93" s="18">
        <v>327476</v>
      </c>
      <c r="J93" s="9" t="str">
        <f t="shared" si="5"/>
        <v>ősz</v>
      </c>
      <c r="M93"/>
    </row>
    <row r="94" spans="1:13" ht="69" x14ac:dyDescent="0.25">
      <c r="A94" s="9">
        <f t="shared" si="4"/>
        <v>2023</v>
      </c>
      <c r="B94" s="10">
        <v>44973</v>
      </c>
      <c r="C94" s="12" t="s">
        <v>249</v>
      </c>
      <c r="D94" s="9" t="s">
        <v>104</v>
      </c>
      <c r="E94" s="9">
        <v>110</v>
      </c>
      <c r="F94" s="11" t="s">
        <v>34</v>
      </c>
      <c r="G94" s="12" t="s">
        <v>250</v>
      </c>
      <c r="H94" s="17">
        <v>6.5</v>
      </c>
      <c r="I94" s="18">
        <v>37455</v>
      </c>
      <c r="J94" s="9" t="str">
        <f t="shared" si="5"/>
        <v>tél</v>
      </c>
      <c r="M94"/>
    </row>
    <row r="95" spans="1:13" ht="51.75" x14ac:dyDescent="0.25">
      <c r="A95" s="9">
        <f t="shared" si="4"/>
        <v>2021</v>
      </c>
      <c r="B95" s="10">
        <v>44392</v>
      </c>
      <c r="C95" s="12" t="s">
        <v>77</v>
      </c>
      <c r="D95" s="9" t="s">
        <v>78</v>
      </c>
      <c r="E95" s="9">
        <v>96</v>
      </c>
      <c r="F95" s="11" t="s">
        <v>79</v>
      </c>
      <c r="G95" s="12" t="s">
        <v>80</v>
      </c>
      <c r="H95" s="17">
        <v>6.5</v>
      </c>
      <c r="I95" s="18">
        <v>238515</v>
      </c>
      <c r="J95" s="9" t="str">
        <f t="shared" si="5"/>
        <v>nyár</v>
      </c>
      <c r="M95"/>
    </row>
    <row r="96" spans="1:13" ht="34.5" x14ac:dyDescent="0.25">
      <c r="A96" s="9">
        <f t="shared" si="4"/>
        <v>2024</v>
      </c>
      <c r="B96" s="10">
        <v>45568</v>
      </c>
      <c r="C96" s="12" t="s">
        <v>379</v>
      </c>
      <c r="D96" s="9" t="s">
        <v>15</v>
      </c>
      <c r="E96" s="9">
        <v>95</v>
      </c>
      <c r="F96" s="11" t="s">
        <v>411</v>
      </c>
      <c r="G96" s="12" t="s">
        <v>380</v>
      </c>
      <c r="H96" s="17">
        <v>6.5</v>
      </c>
      <c r="I96" s="18">
        <v>1966</v>
      </c>
      <c r="J96" s="9" t="str">
        <f t="shared" si="5"/>
        <v>ősz</v>
      </c>
      <c r="M96"/>
    </row>
    <row r="97" spans="1:13" ht="103.5" x14ac:dyDescent="0.25">
      <c r="A97" s="9">
        <f t="shared" si="4"/>
        <v>2024</v>
      </c>
      <c r="B97" s="10">
        <v>45400</v>
      </c>
      <c r="C97" s="12" t="s">
        <v>357</v>
      </c>
      <c r="D97" s="9" t="s">
        <v>358</v>
      </c>
      <c r="E97" s="9">
        <v>113</v>
      </c>
      <c r="F97" s="11" t="s">
        <v>12</v>
      </c>
      <c r="G97" s="12" t="s">
        <v>359</v>
      </c>
      <c r="H97" s="17">
        <v>6.5</v>
      </c>
      <c r="I97" s="18">
        <v>41003</v>
      </c>
      <c r="J97" s="9" t="str">
        <f t="shared" si="5"/>
        <v>tavasz</v>
      </c>
      <c r="M97"/>
    </row>
    <row r="98" spans="1:13" ht="69" x14ac:dyDescent="0.25">
      <c r="A98" s="9">
        <f t="shared" ref="A98:A129" si="6">YEAR(B98)</f>
        <v>2022</v>
      </c>
      <c r="B98" s="10">
        <v>44700</v>
      </c>
      <c r="C98" s="12" t="s">
        <v>164</v>
      </c>
      <c r="D98" s="9" t="s">
        <v>11</v>
      </c>
      <c r="E98" s="9">
        <v>90</v>
      </c>
      <c r="F98" s="11" t="s">
        <v>165</v>
      </c>
      <c r="G98" s="12" t="s">
        <v>166</v>
      </c>
      <c r="H98" s="17">
        <v>6.5</v>
      </c>
      <c r="I98" s="18">
        <v>65310</v>
      </c>
      <c r="J98" s="9" t="str">
        <f t="shared" ref="J98:J129" si="7">IF(OR(MONTH(B98)=12,MONTH(B98)&lt;=2),"tél",IF(AND(MONTH(B98)&gt;=3,MONTH(B98)&lt;=5),"tavasz",IF(AND(MONTH(B98)&gt;=6,MONTH(B98)&lt;=8),"nyár","ősz")))</f>
        <v>tavasz</v>
      </c>
      <c r="M98"/>
    </row>
    <row r="99" spans="1:13" ht="34.5" x14ac:dyDescent="0.25">
      <c r="A99" s="9">
        <f t="shared" si="6"/>
        <v>2021</v>
      </c>
      <c r="B99" s="10">
        <v>44329</v>
      </c>
      <c r="C99" s="12" t="s">
        <v>53</v>
      </c>
      <c r="D99" s="9" t="s">
        <v>15</v>
      </c>
      <c r="E99" s="9">
        <v>101</v>
      </c>
      <c r="F99" s="11" t="s">
        <v>54</v>
      </c>
      <c r="G99" s="12" t="s">
        <v>55</v>
      </c>
      <c r="H99" s="17">
        <v>6.5</v>
      </c>
      <c r="I99" s="18">
        <v>227737</v>
      </c>
      <c r="J99" s="9" t="str">
        <f t="shared" si="7"/>
        <v>tavasz</v>
      </c>
      <c r="M99"/>
    </row>
    <row r="100" spans="1:13" ht="51.75" x14ac:dyDescent="0.25">
      <c r="A100" s="9">
        <f t="shared" si="6"/>
        <v>2020</v>
      </c>
      <c r="B100" s="10">
        <v>44084</v>
      </c>
      <c r="C100" s="12" t="s">
        <v>36</v>
      </c>
      <c r="D100" s="9" t="s">
        <v>11</v>
      </c>
      <c r="E100" s="9">
        <v>90</v>
      </c>
      <c r="F100" s="11" t="s">
        <v>37</v>
      </c>
      <c r="G100" s="12" t="s">
        <v>38</v>
      </c>
      <c r="H100" s="17">
        <v>6.5</v>
      </c>
      <c r="I100" s="18">
        <v>110548</v>
      </c>
      <c r="J100" s="9" t="str">
        <f t="shared" si="7"/>
        <v>ősz</v>
      </c>
      <c r="M100"/>
    </row>
    <row r="101" spans="1:13" x14ac:dyDescent="0.25">
      <c r="A101" s="9">
        <f t="shared" si="6"/>
        <v>2024</v>
      </c>
      <c r="B101" s="10">
        <v>45330</v>
      </c>
      <c r="C101" s="12" t="s">
        <v>341</v>
      </c>
      <c r="D101" s="9" t="s">
        <v>22</v>
      </c>
      <c r="E101" s="9">
        <v>83</v>
      </c>
      <c r="F101" s="11" t="s">
        <v>240</v>
      </c>
      <c r="G101" s="12"/>
      <c r="H101" s="17">
        <v>6.5</v>
      </c>
      <c r="I101" s="18">
        <v>11157</v>
      </c>
      <c r="J101" s="9" t="str">
        <f t="shared" si="7"/>
        <v>tél</v>
      </c>
      <c r="M101"/>
    </row>
    <row r="102" spans="1:13" ht="86.25" x14ac:dyDescent="0.25">
      <c r="A102" s="9">
        <f t="shared" si="6"/>
        <v>2022</v>
      </c>
      <c r="B102" s="10">
        <v>44819</v>
      </c>
      <c r="C102" s="12" t="s">
        <v>197</v>
      </c>
      <c r="D102" s="9" t="s">
        <v>392</v>
      </c>
      <c r="E102" s="9">
        <v>90</v>
      </c>
      <c r="F102" s="11" t="s">
        <v>244</v>
      </c>
      <c r="G102" s="12" t="s">
        <v>198</v>
      </c>
      <c r="H102" s="17">
        <v>6.5</v>
      </c>
      <c r="I102" s="18">
        <v>55422</v>
      </c>
      <c r="J102" s="9" t="str">
        <f t="shared" si="7"/>
        <v>ősz</v>
      </c>
      <c r="M102"/>
    </row>
    <row r="103" spans="1:13" ht="34.5" x14ac:dyDescent="0.25">
      <c r="A103" s="9">
        <f t="shared" si="6"/>
        <v>2021</v>
      </c>
      <c r="B103" s="10">
        <v>44329</v>
      </c>
      <c r="C103" s="12" t="s">
        <v>50</v>
      </c>
      <c r="D103" s="9" t="s">
        <v>33</v>
      </c>
      <c r="E103" s="9">
        <v>94</v>
      </c>
      <c r="F103" s="11" t="s">
        <v>51</v>
      </c>
      <c r="G103" s="12" t="s">
        <v>52</v>
      </c>
      <c r="H103" s="17">
        <v>6.5</v>
      </c>
      <c r="I103" s="18">
        <v>86067</v>
      </c>
      <c r="J103" s="9" t="str">
        <f t="shared" si="7"/>
        <v>tavasz</v>
      </c>
      <c r="M103"/>
    </row>
    <row r="104" spans="1:13" ht="51.75" x14ac:dyDescent="0.25">
      <c r="A104" s="9">
        <f t="shared" si="6"/>
        <v>2021</v>
      </c>
      <c r="B104" s="10">
        <v>44343</v>
      </c>
      <c r="C104" s="12" t="s">
        <v>59</v>
      </c>
      <c r="D104" s="9" t="s">
        <v>15</v>
      </c>
      <c r="E104" s="9">
        <v>153</v>
      </c>
      <c r="F104" s="11" t="s">
        <v>60</v>
      </c>
      <c r="G104" s="12" t="s">
        <v>61</v>
      </c>
      <c r="H104" s="17">
        <v>6.4</v>
      </c>
      <c r="I104" s="18">
        <v>88413</v>
      </c>
      <c r="J104" s="9" t="str">
        <f t="shared" si="7"/>
        <v>tavasz</v>
      </c>
      <c r="M104"/>
    </row>
    <row r="105" spans="1:13" ht="69" x14ac:dyDescent="0.25">
      <c r="A105" s="9">
        <f t="shared" si="6"/>
        <v>2022</v>
      </c>
      <c r="B105" s="10">
        <v>44868</v>
      </c>
      <c r="C105" s="12" t="s">
        <v>219</v>
      </c>
      <c r="D105" s="9" t="s">
        <v>11</v>
      </c>
      <c r="E105" s="9">
        <v>75</v>
      </c>
      <c r="F105" s="11" t="s">
        <v>220</v>
      </c>
      <c r="G105" s="12" t="s">
        <v>221</v>
      </c>
      <c r="H105" s="17">
        <v>6.4</v>
      </c>
      <c r="I105" s="18">
        <v>5080</v>
      </c>
      <c r="J105" s="9" t="str">
        <f t="shared" si="7"/>
        <v>ősz</v>
      </c>
      <c r="M105"/>
    </row>
    <row r="106" spans="1:13" x14ac:dyDescent="0.25">
      <c r="A106" s="9">
        <f t="shared" si="6"/>
        <v>2021</v>
      </c>
      <c r="B106" s="10">
        <v>44378</v>
      </c>
      <c r="C106" s="12" t="s">
        <v>68</v>
      </c>
      <c r="D106" s="9" t="s">
        <v>22</v>
      </c>
      <c r="E106" s="9">
        <v>81</v>
      </c>
      <c r="F106" s="11" t="s">
        <v>69</v>
      </c>
      <c r="G106" s="12"/>
      <c r="H106" s="17">
        <v>6.4</v>
      </c>
      <c r="I106" s="18">
        <v>52986</v>
      </c>
      <c r="J106" s="9" t="str">
        <f t="shared" si="7"/>
        <v>nyár</v>
      </c>
      <c r="M106"/>
    </row>
    <row r="107" spans="1:13" ht="51.75" x14ac:dyDescent="0.25">
      <c r="A107" s="9">
        <f t="shared" si="6"/>
        <v>2022</v>
      </c>
      <c r="B107" s="10">
        <v>44742</v>
      </c>
      <c r="C107" s="12" t="s">
        <v>182</v>
      </c>
      <c r="D107" s="9" t="s">
        <v>11</v>
      </c>
      <c r="E107" s="9">
        <v>96</v>
      </c>
      <c r="F107" s="11" t="s">
        <v>183</v>
      </c>
      <c r="G107" s="12" t="s">
        <v>184</v>
      </c>
      <c r="H107" s="17">
        <v>6.3</v>
      </c>
      <c r="I107" s="18">
        <v>49919</v>
      </c>
      <c r="J107" s="9" t="str">
        <f t="shared" si="7"/>
        <v>nyár</v>
      </c>
      <c r="M107"/>
    </row>
    <row r="108" spans="1:13" x14ac:dyDescent="0.25">
      <c r="A108" s="9">
        <f t="shared" si="6"/>
        <v>2021</v>
      </c>
      <c r="B108" s="10">
        <v>44448</v>
      </c>
      <c r="C108" s="12" t="s">
        <v>95</v>
      </c>
      <c r="D108" s="9" t="s">
        <v>22</v>
      </c>
      <c r="E108" s="9">
        <v>90</v>
      </c>
      <c r="F108" s="11" t="s">
        <v>96</v>
      </c>
      <c r="G108" s="12"/>
      <c r="H108" s="17">
        <v>6.3</v>
      </c>
      <c r="I108" s="18">
        <v>90122</v>
      </c>
      <c r="J108" s="9" t="str">
        <f t="shared" si="7"/>
        <v>ősz</v>
      </c>
      <c r="M108"/>
    </row>
    <row r="109" spans="1:13" ht="69" x14ac:dyDescent="0.25">
      <c r="A109" s="9">
        <f t="shared" si="6"/>
        <v>2023</v>
      </c>
      <c r="B109" s="10">
        <v>44994</v>
      </c>
      <c r="C109" s="12" t="s">
        <v>257</v>
      </c>
      <c r="D109" s="9" t="s">
        <v>229</v>
      </c>
      <c r="E109" s="9">
        <v>105</v>
      </c>
      <c r="F109" s="11" t="s">
        <v>258</v>
      </c>
      <c r="G109" s="12" t="s">
        <v>259</v>
      </c>
      <c r="H109" s="17">
        <v>6.2</v>
      </c>
      <c r="I109" s="18">
        <v>41286</v>
      </c>
      <c r="J109" s="9" t="str">
        <f t="shared" si="7"/>
        <v>tavasz</v>
      </c>
      <c r="M109"/>
    </row>
    <row r="110" spans="1:13" ht="34.5" x14ac:dyDescent="0.25">
      <c r="A110" s="9">
        <f t="shared" si="6"/>
        <v>2023</v>
      </c>
      <c r="B110" s="10">
        <v>45022</v>
      </c>
      <c r="C110" s="12" t="s">
        <v>268</v>
      </c>
      <c r="D110" s="9" t="s">
        <v>15</v>
      </c>
      <c r="E110" s="9">
        <v>96</v>
      </c>
      <c r="F110" s="11" t="s">
        <v>269</v>
      </c>
      <c r="G110" s="12" t="s">
        <v>270</v>
      </c>
      <c r="H110" s="17">
        <v>6.2</v>
      </c>
      <c r="I110" s="18">
        <v>9702</v>
      </c>
      <c r="J110" s="9" t="str">
        <f t="shared" si="7"/>
        <v>tavasz</v>
      </c>
      <c r="M110"/>
    </row>
    <row r="111" spans="1:13" ht="51.75" x14ac:dyDescent="0.25">
      <c r="A111" s="9">
        <f t="shared" si="6"/>
        <v>2023</v>
      </c>
      <c r="B111" s="10">
        <v>44938</v>
      </c>
      <c r="C111" s="12" t="s">
        <v>246</v>
      </c>
      <c r="D111" s="9" t="s">
        <v>15</v>
      </c>
      <c r="E111" s="9">
        <v>73</v>
      </c>
      <c r="F111" s="11" t="s">
        <v>247</v>
      </c>
      <c r="G111" s="12" t="s">
        <v>248</v>
      </c>
      <c r="H111" s="17">
        <v>6.2</v>
      </c>
      <c r="I111" s="18">
        <v>37276</v>
      </c>
      <c r="J111" s="9" t="str">
        <f t="shared" si="7"/>
        <v>tél</v>
      </c>
      <c r="M111"/>
    </row>
    <row r="112" spans="1:13" x14ac:dyDescent="0.25">
      <c r="A112" s="9">
        <f t="shared" si="6"/>
        <v>2020</v>
      </c>
      <c r="B112" s="10">
        <v>44091</v>
      </c>
      <c r="C112" s="12" t="s">
        <v>39</v>
      </c>
      <c r="D112" s="9" t="s">
        <v>15</v>
      </c>
      <c r="E112" s="9">
        <v>97</v>
      </c>
      <c r="F112" s="11" t="s">
        <v>40</v>
      </c>
      <c r="G112" s="12" t="s">
        <v>41</v>
      </c>
      <c r="H112" s="17">
        <v>6.2</v>
      </c>
      <c r="I112" s="18">
        <v>88192</v>
      </c>
      <c r="J112" s="9" t="str">
        <f t="shared" si="7"/>
        <v>ősz</v>
      </c>
      <c r="M112"/>
    </row>
    <row r="113" spans="1:13" x14ac:dyDescent="0.25">
      <c r="A113" s="9">
        <f t="shared" si="6"/>
        <v>2023</v>
      </c>
      <c r="B113" s="10">
        <v>45281</v>
      </c>
      <c r="C113" s="12" t="s">
        <v>330</v>
      </c>
      <c r="D113" s="9" t="s">
        <v>26</v>
      </c>
      <c r="E113" s="9">
        <v>82</v>
      </c>
      <c r="F113" s="11" t="s">
        <v>331</v>
      </c>
      <c r="G113" s="12"/>
      <c r="H113" s="17">
        <v>6.2</v>
      </c>
      <c r="I113" s="18">
        <v>29067</v>
      </c>
      <c r="J113" s="9" t="str">
        <f t="shared" si="7"/>
        <v>tél</v>
      </c>
      <c r="M113"/>
    </row>
    <row r="114" spans="1:13" ht="34.5" x14ac:dyDescent="0.25">
      <c r="A114" s="9">
        <f t="shared" si="6"/>
        <v>2021</v>
      </c>
      <c r="B114" s="10">
        <v>44525</v>
      </c>
      <c r="C114" s="12" t="s">
        <v>129</v>
      </c>
      <c r="D114" s="9" t="s">
        <v>15</v>
      </c>
      <c r="E114" s="9">
        <v>97</v>
      </c>
      <c r="F114" s="11" t="s">
        <v>130</v>
      </c>
      <c r="G114" s="12" t="s">
        <v>131</v>
      </c>
      <c r="H114" s="17">
        <v>6.1</v>
      </c>
      <c r="I114" s="18">
        <v>39814</v>
      </c>
      <c r="J114" s="9" t="str">
        <f t="shared" si="7"/>
        <v>ősz</v>
      </c>
      <c r="M114"/>
    </row>
    <row r="115" spans="1:13" ht="34.5" x14ac:dyDescent="0.25">
      <c r="A115" s="9">
        <f t="shared" si="6"/>
        <v>2020</v>
      </c>
      <c r="B115" s="10">
        <v>44098</v>
      </c>
      <c r="C115" s="12" t="s">
        <v>44</v>
      </c>
      <c r="D115" s="9" t="s">
        <v>15</v>
      </c>
      <c r="E115" s="9">
        <v>95</v>
      </c>
      <c r="F115" s="11" t="s">
        <v>45</v>
      </c>
      <c r="G115" s="12" t="s">
        <v>46</v>
      </c>
      <c r="H115" s="17">
        <v>6.1</v>
      </c>
      <c r="I115" s="18">
        <v>47657</v>
      </c>
      <c r="J115" s="9" t="str">
        <f t="shared" si="7"/>
        <v>ősz</v>
      </c>
      <c r="M115"/>
    </row>
    <row r="116" spans="1:13" ht="34.5" x14ac:dyDescent="0.25">
      <c r="A116" s="9">
        <f t="shared" si="6"/>
        <v>2024</v>
      </c>
      <c r="B116" s="10">
        <v>45624</v>
      </c>
      <c r="C116" s="12" t="s">
        <v>400</v>
      </c>
      <c r="D116" s="9" t="s">
        <v>401</v>
      </c>
      <c r="E116" s="9">
        <v>89</v>
      </c>
      <c r="F116" s="11" t="s">
        <v>402</v>
      </c>
      <c r="G116" s="12" t="s">
        <v>403</v>
      </c>
      <c r="H116" s="17">
        <v>6.1</v>
      </c>
      <c r="I116" s="18">
        <v>178021</v>
      </c>
      <c r="J116" s="9" t="str">
        <f t="shared" si="7"/>
        <v>ősz</v>
      </c>
      <c r="M116"/>
    </row>
    <row r="117" spans="1:13" ht="51.75" x14ac:dyDescent="0.25">
      <c r="A117" s="9">
        <f t="shared" si="6"/>
        <v>2020</v>
      </c>
      <c r="B117" s="10">
        <v>43874</v>
      </c>
      <c r="C117" s="12" t="s">
        <v>10</v>
      </c>
      <c r="D117" s="9" t="s">
        <v>11</v>
      </c>
      <c r="E117" s="9">
        <v>96</v>
      </c>
      <c r="F117" s="11" t="s">
        <v>47</v>
      </c>
      <c r="G117" s="12" t="s">
        <v>13</v>
      </c>
      <c r="H117" s="17">
        <v>6.1</v>
      </c>
      <c r="I117" s="18">
        <v>256872</v>
      </c>
      <c r="J117" s="9" t="str">
        <f t="shared" si="7"/>
        <v>tél</v>
      </c>
      <c r="M117"/>
    </row>
    <row r="118" spans="1:13" ht="69" x14ac:dyDescent="0.25">
      <c r="A118" s="9">
        <f t="shared" si="6"/>
        <v>2023</v>
      </c>
      <c r="B118" s="10">
        <v>45190</v>
      </c>
      <c r="C118" s="12" t="s">
        <v>290</v>
      </c>
      <c r="D118" s="9" t="s">
        <v>33</v>
      </c>
      <c r="E118" s="9">
        <v>117</v>
      </c>
      <c r="F118" s="11" t="s">
        <v>291</v>
      </c>
      <c r="G118" s="12" t="s">
        <v>292</v>
      </c>
      <c r="H118" s="17">
        <v>6.1</v>
      </c>
      <c r="I118" s="18">
        <v>59304</v>
      </c>
      <c r="J118" s="9" t="str">
        <f t="shared" si="7"/>
        <v>ősz</v>
      </c>
      <c r="M118"/>
    </row>
    <row r="119" spans="1:13" ht="69" x14ac:dyDescent="0.25">
      <c r="A119" s="9">
        <f t="shared" si="6"/>
        <v>2020</v>
      </c>
      <c r="B119" s="10">
        <v>43944</v>
      </c>
      <c r="C119" s="12" t="s">
        <v>18</v>
      </c>
      <c r="D119" s="9" t="s">
        <v>15</v>
      </c>
      <c r="E119" s="9">
        <v>92</v>
      </c>
      <c r="F119" s="11" t="s">
        <v>19</v>
      </c>
      <c r="G119" s="12" t="s">
        <v>20</v>
      </c>
      <c r="H119" s="17">
        <v>6</v>
      </c>
      <c r="I119" s="18">
        <v>31204</v>
      </c>
      <c r="J119" s="9" t="str">
        <f t="shared" si="7"/>
        <v>tavasz</v>
      </c>
      <c r="M119"/>
    </row>
    <row r="120" spans="1:13" ht="69" x14ac:dyDescent="0.25">
      <c r="A120" s="9">
        <f t="shared" si="6"/>
        <v>2023</v>
      </c>
      <c r="B120" s="10">
        <v>45197</v>
      </c>
      <c r="C120" s="12" t="s">
        <v>293</v>
      </c>
      <c r="D120" s="9" t="s">
        <v>15</v>
      </c>
      <c r="E120" s="9">
        <v>96</v>
      </c>
      <c r="F120" s="11" t="s">
        <v>40</v>
      </c>
      <c r="G120" s="12" t="s">
        <v>294</v>
      </c>
      <c r="H120" s="17">
        <v>5.9</v>
      </c>
      <c r="I120" s="18">
        <v>6839</v>
      </c>
      <c r="J120" s="9" t="str">
        <f t="shared" si="7"/>
        <v>ősz</v>
      </c>
      <c r="M120"/>
    </row>
    <row r="121" spans="1:13" ht="69" x14ac:dyDescent="0.25">
      <c r="A121" s="9">
        <f t="shared" si="6"/>
        <v>2024</v>
      </c>
      <c r="B121" s="10">
        <v>45603</v>
      </c>
      <c r="C121" s="12" t="s">
        <v>394</v>
      </c>
      <c r="D121" s="9" t="s">
        <v>121</v>
      </c>
      <c r="E121" s="9">
        <v>81</v>
      </c>
      <c r="F121" s="11" t="s">
        <v>395</v>
      </c>
      <c r="G121" s="12" t="s">
        <v>396</v>
      </c>
      <c r="H121" s="17">
        <v>5.8</v>
      </c>
      <c r="I121" s="18">
        <v>193</v>
      </c>
      <c r="J121" s="9" t="str">
        <f t="shared" si="7"/>
        <v>ősz</v>
      </c>
      <c r="M121"/>
    </row>
    <row r="122" spans="1:13" ht="103.5" x14ac:dyDescent="0.25">
      <c r="A122" s="9">
        <f t="shared" si="6"/>
        <v>2023</v>
      </c>
      <c r="B122" s="10">
        <v>45246</v>
      </c>
      <c r="C122" s="12" t="s">
        <v>318</v>
      </c>
      <c r="D122" s="9" t="s">
        <v>15</v>
      </c>
      <c r="E122" s="9">
        <v>109</v>
      </c>
      <c r="F122" s="11" t="s">
        <v>319</v>
      </c>
      <c r="G122" s="12" t="s">
        <v>320</v>
      </c>
      <c r="H122" s="17">
        <v>5.8</v>
      </c>
      <c r="I122" s="18">
        <v>17902</v>
      </c>
      <c r="J122" s="9" t="str">
        <f t="shared" si="7"/>
        <v>ősz</v>
      </c>
      <c r="M122"/>
    </row>
    <row r="123" spans="1:13" ht="51.75" x14ac:dyDescent="0.25">
      <c r="A123" s="9">
        <f t="shared" si="6"/>
        <v>2023</v>
      </c>
      <c r="B123" s="10">
        <v>45253</v>
      </c>
      <c r="C123" s="12" t="s">
        <v>321</v>
      </c>
      <c r="D123" s="9" t="s">
        <v>171</v>
      </c>
      <c r="E123" s="9">
        <v>116</v>
      </c>
      <c r="F123" s="11" t="s">
        <v>322</v>
      </c>
      <c r="G123" s="12" t="s">
        <v>323</v>
      </c>
      <c r="H123" s="17">
        <v>5.7</v>
      </c>
      <c r="I123" s="18">
        <v>6717</v>
      </c>
      <c r="J123" s="9" t="str">
        <f t="shared" si="7"/>
        <v>ősz</v>
      </c>
      <c r="M123"/>
    </row>
    <row r="124" spans="1:13" ht="69" x14ac:dyDescent="0.25">
      <c r="A124" s="9">
        <f t="shared" si="6"/>
        <v>2021</v>
      </c>
      <c r="B124" s="10">
        <v>44539</v>
      </c>
      <c r="C124" s="12" t="s">
        <v>135</v>
      </c>
      <c r="D124" s="9" t="s">
        <v>136</v>
      </c>
      <c r="E124" s="9">
        <v>97</v>
      </c>
      <c r="F124" s="11" t="s">
        <v>140</v>
      </c>
      <c r="G124" s="12" t="s">
        <v>137</v>
      </c>
      <c r="H124" s="17">
        <v>5.7</v>
      </c>
      <c r="I124" s="18">
        <v>144386</v>
      </c>
      <c r="J124" s="9" t="str">
        <f t="shared" si="7"/>
        <v>tél</v>
      </c>
      <c r="M124"/>
    </row>
    <row r="125" spans="1:13" ht="69" x14ac:dyDescent="0.25">
      <c r="A125" s="9">
        <f t="shared" si="6"/>
        <v>2021</v>
      </c>
      <c r="B125" s="10">
        <v>44455</v>
      </c>
      <c r="C125" s="12" t="s">
        <v>100</v>
      </c>
      <c r="D125" s="9" t="s">
        <v>65</v>
      </c>
      <c r="E125" s="9">
        <v>83</v>
      </c>
      <c r="F125" s="11" t="s">
        <v>101</v>
      </c>
      <c r="G125" s="12" t="s">
        <v>102</v>
      </c>
      <c r="H125" s="17">
        <v>5.6</v>
      </c>
      <c r="I125" s="18">
        <v>98638</v>
      </c>
      <c r="J125" s="9" t="str">
        <f t="shared" si="7"/>
        <v>ősz</v>
      </c>
      <c r="M125"/>
    </row>
    <row r="126" spans="1:13" ht="34.5" x14ac:dyDescent="0.25">
      <c r="A126" s="9">
        <f t="shared" si="6"/>
        <v>2021</v>
      </c>
      <c r="B126" s="10">
        <v>44448</v>
      </c>
      <c r="C126" s="12" t="s">
        <v>92</v>
      </c>
      <c r="D126" s="9" t="s">
        <v>15</v>
      </c>
      <c r="E126" s="9">
        <v>92</v>
      </c>
      <c r="F126" s="11" t="s">
        <v>93</v>
      </c>
      <c r="G126" s="12" t="s">
        <v>94</v>
      </c>
      <c r="H126" s="17">
        <v>5.6</v>
      </c>
      <c r="I126" s="18">
        <v>1278</v>
      </c>
      <c r="J126" s="9" t="str">
        <f t="shared" si="7"/>
        <v>ősz</v>
      </c>
      <c r="M126"/>
    </row>
    <row r="127" spans="1:13" ht="51.75" x14ac:dyDescent="0.25">
      <c r="A127" s="9">
        <f t="shared" si="6"/>
        <v>2023</v>
      </c>
      <c r="B127" s="10">
        <v>45057</v>
      </c>
      <c r="C127" s="12" t="s">
        <v>279</v>
      </c>
      <c r="D127" s="9" t="s">
        <v>15</v>
      </c>
      <c r="E127" s="9">
        <v>73</v>
      </c>
      <c r="F127" s="11" t="s">
        <v>87</v>
      </c>
      <c r="G127" s="12" t="s">
        <v>280</v>
      </c>
      <c r="H127" s="17">
        <v>5.6</v>
      </c>
      <c r="I127" s="18">
        <v>76238</v>
      </c>
      <c r="J127" s="9" t="str">
        <f t="shared" si="7"/>
        <v>tavasz</v>
      </c>
      <c r="M127"/>
    </row>
    <row r="128" spans="1:13" ht="69" x14ac:dyDescent="0.25">
      <c r="A128" s="9">
        <f t="shared" si="6"/>
        <v>2022</v>
      </c>
      <c r="B128" s="10">
        <v>44723</v>
      </c>
      <c r="C128" s="12" t="s">
        <v>174</v>
      </c>
      <c r="D128" s="9" t="s">
        <v>175</v>
      </c>
      <c r="E128" s="9">
        <v>90</v>
      </c>
      <c r="F128" s="11" t="s">
        <v>176</v>
      </c>
      <c r="G128" s="12" t="s">
        <v>177</v>
      </c>
      <c r="H128" s="17">
        <v>5.5</v>
      </c>
      <c r="I128" s="18">
        <v>21</v>
      </c>
      <c r="J128" s="9" t="str">
        <f t="shared" si="7"/>
        <v>nyár</v>
      </c>
      <c r="M128"/>
    </row>
    <row r="129" spans="1:13" x14ac:dyDescent="0.25">
      <c r="A129" s="9">
        <f t="shared" si="6"/>
        <v>2022</v>
      </c>
      <c r="B129" s="10">
        <v>44875</v>
      </c>
      <c r="C129" s="12" t="s">
        <v>223</v>
      </c>
      <c r="D129" s="9" t="s">
        <v>22</v>
      </c>
      <c r="E129" s="9">
        <v>80</v>
      </c>
      <c r="F129" s="11" t="s">
        <v>224</v>
      </c>
      <c r="G129" s="12"/>
      <c r="H129" s="17">
        <v>5.5</v>
      </c>
      <c r="I129" s="18">
        <v>36823</v>
      </c>
      <c r="J129" s="9" t="str">
        <f t="shared" si="7"/>
        <v>ősz</v>
      </c>
      <c r="M129"/>
    </row>
    <row r="130" spans="1:13" ht="51.75" x14ac:dyDescent="0.25">
      <c r="A130" s="9">
        <f t="shared" ref="A130:A152" si="8">YEAR(B130)</f>
        <v>2022</v>
      </c>
      <c r="B130" s="10">
        <v>44614</v>
      </c>
      <c r="C130" s="12" t="s">
        <v>147</v>
      </c>
      <c r="D130" s="9" t="s">
        <v>15</v>
      </c>
      <c r="E130" s="9">
        <v>77</v>
      </c>
      <c r="F130" s="11" t="s">
        <v>148</v>
      </c>
      <c r="G130" s="12" t="s">
        <v>149</v>
      </c>
      <c r="H130" s="17">
        <v>5.5</v>
      </c>
      <c r="I130" s="18">
        <v>75434</v>
      </c>
      <c r="J130" s="9" t="str">
        <f t="shared" ref="J130:J152" si="9">IF(OR(MONTH(B130)=12,MONTH(B130)&lt;=2),"tél",IF(AND(MONTH(B130)&gt;=3,MONTH(B130)&lt;=5),"tavasz",IF(AND(MONTH(B130)&gt;=6,MONTH(B130)&lt;=8),"nyár","ősz")))</f>
        <v>tél</v>
      </c>
      <c r="M130"/>
    </row>
    <row r="131" spans="1:13" ht="34.5" x14ac:dyDescent="0.25">
      <c r="A131" s="9">
        <f t="shared" si="8"/>
        <v>2021</v>
      </c>
      <c r="B131" s="10">
        <v>44497</v>
      </c>
      <c r="C131" s="12" t="s">
        <v>120</v>
      </c>
      <c r="D131" s="9" t="s">
        <v>121</v>
      </c>
      <c r="E131" s="9">
        <v>115</v>
      </c>
      <c r="F131" s="11" t="s">
        <v>122</v>
      </c>
      <c r="G131" s="12" t="s">
        <v>123</v>
      </c>
      <c r="H131" s="17">
        <v>5.5</v>
      </c>
      <c r="I131" s="18">
        <v>138233</v>
      </c>
      <c r="J131" s="9" t="str">
        <f t="shared" si="9"/>
        <v>ősz</v>
      </c>
      <c r="M131"/>
    </row>
    <row r="132" spans="1:13" ht="86.25" x14ac:dyDescent="0.25">
      <c r="A132" s="9">
        <f t="shared" si="8"/>
        <v>2023</v>
      </c>
      <c r="B132" s="10">
        <v>45050</v>
      </c>
      <c r="C132" s="12" t="s">
        <v>276</v>
      </c>
      <c r="D132" s="9" t="s">
        <v>7</v>
      </c>
      <c r="E132" s="9">
        <v>100</v>
      </c>
      <c r="F132" s="11" t="s">
        <v>277</v>
      </c>
      <c r="G132" s="12" t="s">
        <v>278</v>
      </c>
      <c r="H132" s="17">
        <v>5.5</v>
      </c>
      <c r="I132" s="18">
        <v>113235</v>
      </c>
      <c r="J132" s="9" t="str">
        <f t="shared" si="9"/>
        <v>tavasz</v>
      </c>
      <c r="M132"/>
    </row>
    <row r="133" spans="1:13" ht="34.5" x14ac:dyDescent="0.25">
      <c r="A133" s="9">
        <f t="shared" si="8"/>
        <v>2021</v>
      </c>
      <c r="B133" s="10">
        <v>44455</v>
      </c>
      <c r="C133" s="12" t="s">
        <v>97</v>
      </c>
      <c r="D133" s="9" t="s">
        <v>15</v>
      </c>
      <c r="E133" s="9">
        <v>103</v>
      </c>
      <c r="F133" s="11" t="s">
        <v>98</v>
      </c>
      <c r="G133" s="12" t="s">
        <v>99</v>
      </c>
      <c r="H133" s="17">
        <v>5.5</v>
      </c>
      <c r="I133" s="18">
        <v>68767</v>
      </c>
      <c r="J133" s="9" t="str">
        <f t="shared" si="9"/>
        <v>ősz</v>
      </c>
      <c r="M133"/>
    </row>
    <row r="134" spans="1:13" x14ac:dyDescent="0.25">
      <c r="A134" s="9">
        <f t="shared" si="8"/>
        <v>2021</v>
      </c>
      <c r="B134" s="10">
        <v>44322</v>
      </c>
      <c r="C134" s="12" t="s">
        <v>48</v>
      </c>
      <c r="D134" s="9" t="s">
        <v>22</v>
      </c>
      <c r="E134" s="9">
        <v>81</v>
      </c>
      <c r="F134" s="11" t="s">
        <v>49</v>
      </c>
      <c r="G134" s="12"/>
      <c r="H134" s="17">
        <v>5.4</v>
      </c>
      <c r="I134" s="18">
        <v>51043</v>
      </c>
      <c r="J134" s="9" t="str">
        <f t="shared" si="9"/>
        <v>tavasz</v>
      </c>
      <c r="M134"/>
    </row>
    <row r="135" spans="1:13" ht="69" x14ac:dyDescent="0.25">
      <c r="A135" s="9">
        <f t="shared" si="8"/>
        <v>2020</v>
      </c>
      <c r="B135" s="10">
        <v>44042</v>
      </c>
      <c r="C135" s="12" t="s">
        <v>29</v>
      </c>
      <c r="D135" s="9" t="s">
        <v>11</v>
      </c>
      <c r="E135" s="9">
        <v>104</v>
      </c>
      <c r="F135" s="11" t="s">
        <v>30</v>
      </c>
      <c r="G135" s="12" t="s">
        <v>31</v>
      </c>
      <c r="H135" s="17">
        <v>5.4</v>
      </c>
      <c r="I135" s="18">
        <v>71821</v>
      </c>
      <c r="J135" s="9" t="str">
        <f t="shared" si="9"/>
        <v>nyár</v>
      </c>
      <c r="M135"/>
    </row>
    <row r="136" spans="1:13" ht="34.5" x14ac:dyDescent="0.25">
      <c r="A136" s="9">
        <f t="shared" si="8"/>
        <v>2024</v>
      </c>
      <c r="B136" s="10">
        <v>45470</v>
      </c>
      <c r="C136" s="12" t="s">
        <v>364</v>
      </c>
      <c r="D136" s="9" t="s">
        <v>335</v>
      </c>
      <c r="E136" s="9">
        <v>105</v>
      </c>
      <c r="F136" s="11" t="s">
        <v>365</v>
      </c>
      <c r="G136" s="12" t="s">
        <v>366</v>
      </c>
      <c r="H136" s="17">
        <v>5.4</v>
      </c>
      <c r="I136" s="18">
        <v>8051</v>
      </c>
      <c r="J136" s="9" t="str">
        <f t="shared" si="9"/>
        <v>nyár</v>
      </c>
      <c r="M136"/>
    </row>
    <row r="137" spans="1:13" ht="34.5" x14ac:dyDescent="0.25">
      <c r="A137" s="9">
        <f t="shared" si="8"/>
        <v>2021</v>
      </c>
      <c r="B137" s="10">
        <v>44378</v>
      </c>
      <c r="C137" s="12" t="s">
        <v>64</v>
      </c>
      <c r="D137" s="9" t="s">
        <v>65</v>
      </c>
      <c r="E137" s="9">
        <v>80</v>
      </c>
      <c r="F137" s="11" t="s">
        <v>66</v>
      </c>
      <c r="G137" s="12" t="s">
        <v>67</v>
      </c>
      <c r="H137" s="17">
        <v>5.4</v>
      </c>
      <c r="I137" s="18">
        <v>210986</v>
      </c>
      <c r="J137" s="9" t="str">
        <f t="shared" si="9"/>
        <v>nyár</v>
      </c>
      <c r="M137"/>
    </row>
    <row r="138" spans="1:13" ht="34.5" x14ac:dyDescent="0.25">
      <c r="A138" s="9">
        <f t="shared" si="8"/>
        <v>2022</v>
      </c>
      <c r="B138" s="10">
        <v>44882</v>
      </c>
      <c r="C138" s="12" t="s">
        <v>225</v>
      </c>
      <c r="D138" s="9" t="s">
        <v>78</v>
      </c>
      <c r="E138" s="9">
        <v>90</v>
      </c>
      <c r="F138" s="11" t="s">
        <v>226</v>
      </c>
      <c r="G138" s="12" t="s">
        <v>227</v>
      </c>
      <c r="H138" s="17">
        <v>5.4</v>
      </c>
      <c r="I138" s="18">
        <v>138241</v>
      </c>
      <c r="J138" s="9" t="str">
        <f t="shared" si="9"/>
        <v>ősz</v>
      </c>
      <c r="M138"/>
    </row>
    <row r="139" spans="1:13" ht="86.25" x14ac:dyDescent="0.25">
      <c r="A139" s="9">
        <f t="shared" si="8"/>
        <v>2023</v>
      </c>
      <c r="B139" s="10">
        <v>45218</v>
      </c>
      <c r="C139" s="12" t="s">
        <v>300</v>
      </c>
      <c r="D139" s="9" t="s">
        <v>78</v>
      </c>
      <c r="E139" s="9">
        <v>91</v>
      </c>
      <c r="F139" s="11" t="s">
        <v>301</v>
      </c>
      <c r="G139" s="12" t="s">
        <v>302</v>
      </c>
      <c r="H139" s="17">
        <v>5.3</v>
      </c>
      <c r="I139" s="18">
        <v>12903</v>
      </c>
      <c r="J139" s="9" t="str">
        <f t="shared" si="9"/>
        <v>ősz</v>
      </c>
      <c r="M139"/>
    </row>
    <row r="140" spans="1:13" x14ac:dyDescent="0.25">
      <c r="A140" s="9">
        <f t="shared" si="8"/>
        <v>2021</v>
      </c>
      <c r="B140" s="10">
        <v>44385</v>
      </c>
      <c r="C140" s="12" t="s">
        <v>73</v>
      </c>
      <c r="D140" s="9" t="s">
        <v>22</v>
      </c>
      <c r="E140" s="9">
        <v>83</v>
      </c>
      <c r="F140" s="11" t="s">
        <v>74</v>
      </c>
      <c r="G140" s="12"/>
      <c r="H140" s="17">
        <v>5.3</v>
      </c>
      <c r="I140" s="18">
        <v>80188</v>
      </c>
      <c r="J140" s="9" t="str">
        <f t="shared" si="9"/>
        <v>nyár</v>
      </c>
      <c r="M140"/>
    </row>
    <row r="141" spans="1:13" ht="51.75" x14ac:dyDescent="0.25">
      <c r="A141" s="9">
        <f t="shared" si="8"/>
        <v>2020</v>
      </c>
      <c r="B141" s="10">
        <v>44049</v>
      </c>
      <c r="C141" s="12" t="s">
        <v>32</v>
      </c>
      <c r="D141" s="9" t="s">
        <v>33</v>
      </c>
      <c r="E141" s="9">
        <v>69</v>
      </c>
      <c r="F141" s="11" t="s">
        <v>34</v>
      </c>
      <c r="G141" s="12" t="s">
        <v>35</v>
      </c>
      <c r="H141" s="17">
        <v>5.3</v>
      </c>
      <c r="I141" s="18">
        <v>51272</v>
      </c>
      <c r="J141" s="9" t="str">
        <f t="shared" si="9"/>
        <v>nyár</v>
      </c>
      <c r="M141"/>
    </row>
    <row r="142" spans="1:13" ht="34.5" x14ac:dyDescent="0.25">
      <c r="A142" s="9">
        <f t="shared" si="8"/>
        <v>2022</v>
      </c>
      <c r="B142" s="10">
        <v>44896</v>
      </c>
      <c r="C142" s="12" t="s">
        <v>232</v>
      </c>
      <c r="D142" s="9" t="s">
        <v>22</v>
      </c>
      <c r="E142" s="9">
        <v>81</v>
      </c>
      <c r="F142" s="11" t="s">
        <v>24</v>
      </c>
      <c r="G142" s="12"/>
      <c r="H142" s="17">
        <v>5.2</v>
      </c>
      <c r="I142" s="18">
        <v>81863</v>
      </c>
      <c r="J142" s="9" t="str">
        <f t="shared" si="9"/>
        <v>tél</v>
      </c>
      <c r="M142"/>
    </row>
    <row r="143" spans="1:13" x14ac:dyDescent="0.25">
      <c r="A143" s="9">
        <f t="shared" si="8"/>
        <v>2022</v>
      </c>
      <c r="B143" s="10">
        <v>44693</v>
      </c>
      <c r="C143" s="12" t="s">
        <v>162</v>
      </c>
      <c r="D143" s="9" t="s">
        <v>22</v>
      </c>
      <c r="E143" s="9">
        <v>103</v>
      </c>
      <c r="F143" s="11" t="s">
        <v>163</v>
      </c>
      <c r="G143" s="12"/>
      <c r="H143" s="17">
        <v>5.0999999999999996</v>
      </c>
      <c r="I143" s="18">
        <v>78646</v>
      </c>
      <c r="J143" s="9" t="str">
        <f t="shared" si="9"/>
        <v>tavasz</v>
      </c>
      <c r="M143"/>
    </row>
    <row r="144" spans="1:13" ht="69" x14ac:dyDescent="0.25">
      <c r="A144" s="9">
        <f t="shared" si="8"/>
        <v>2022</v>
      </c>
      <c r="B144" s="10">
        <v>44637</v>
      </c>
      <c r="C144" s="12" t="s">
        <v>158</v>
      </c>
      <c r="D144" s="9" t="s">
        <v>15</v>
      </c>
      <c r="E144" s="9">
        <v>82</v>
      </c>
      <c r="F144" s="11" t="s">
        <v>241</v>
      </c>
      <c r="G144" s="12" t="s">
        <v>159</v>
      </c>
      <c r="H144" s="17">
        <v>4.9000000000000004</v>
      </c>
      <c r="I144" s="18">
        <v>138299</v>
      </c>
      <c r="J144" s="9" t="str">
        <f t="shared" si="9"/>
        <v>tavasz</v>
      </c>
      <c r="M144"/>
    </row>
    <row r="145" spans="1:13" ht="34.5" x14ac:dyDescent="0.25">
      <c r="A145" s="9">
        <f t="shared" si="8"/>
        <v>2021</v>
      </c>
      <c r="B145" s="10">
        <v>44336</v>
      </c>
      <c r="C145" s="12" t="s">
        <v>56</v>
      </c>
      <c r="D145" s="9" t="s">
        <v>15</v>
      </c>
      <c r="E145" s="9">
        <v>105</v>
      </c>
      <c r="F145" s="11" t="s">
        <v>57</v>
      </c>
      <c r="G145" s="12" t="s">
        <v>58</v>
      </c>
      <c r="H145" s="17">
        <v>4.8</v>
      </c>
      <c r="I145" s="18">
        <v>150053</v>
      </c>
      <c r="J145" s="9" t="str">
        <f t="shared" si="9"/>
        <v>tavasz</v>
      </c>
      <c r="M145"/>
    </row>
    <row r="146" spans="1:13" ht="86.25" x14ac:dyDescent="0.25">
      <c r="A146" s="9">
        <f t="shared" si="8"/>
        <v>2024</v>
      </c>
      <c r="B146" s="10">
        <v>45365</v>
      </c>
      <c r="C146" s="12" t="s">
        <v>350</v>
      </c>
      <c r="D146" s="9" t="s">
        <v>229</v>
      </c>
      <c r="E146" s="9">
        <v>135</v>
      </c>
      <c r="F146" s="11" t="s">
        <v>30</v>
      </c>
      <c r="G146" s="12" t="s">
        <v>351</v>
      </c>
      <c r="H146" s="17">
        <v>4.8</v>
      </c>
      <c r="I146" s="18">
        <v>20623</v>
      </c>
      <c r="J146" s="9" t="str">
        <f t="shared" si="9"/>
        <v>tavasz</v>
      </c>
      <c r="M146"/>
    </row>
    <row r="147" spans="1:13" ht="86.25" x14ac:dyDescent="0.25">
      <c r="A147" s="9">
        <f t="shared" si="8"/>
        <v>2022</v>
      </c>
      <c r="B147" s="10">
        <v>44737</v>
      </c>
      <c r="C147" s="12" t="s">
        <v>178</v>
      </c>
      <c r="D147" s="9" t="s">
        <v>179</v>
      </c>
      <c r="E147" s="9">
        <v>78</v>
      </c>
      <c r="F147" s="11" t="s">
        <v>180</v>
      </c>
      <c r="G147" s="12" t="s">
        <v>181</v>
      </c>
      <c r="H147" s="17">
        <v>4.5999999999999996</v>
      </c>
      <c r="I147" s="18">
        <v>71526</v>
      </c>
      <c r="J147" s="9" t="str">
        <f t="shared" si="9"/>
        <v>nyár</v>
      </c>
      <c r="M147"/>
    </row>
    <row r="148" spans="1:13" ht="51.75" x14ac:dyDescent="0.25">
      <c r="A148" s="9">
        <f t="shared" si="8"/>
        <v>2021</v>
      </c>
      <c r="B148" s="10">
        <v>44476</v>
      </c>
      <c r="C148" s="12" t="s">
        <v>110</v>
      </c>
      <c r="D148" s="9" t="s">
        <v>15</v>
      </c>
      <c r="E148" s="9">
        <v>99</v>
      </c>
      <c r="F148" s="11" t="s">
        <v>111</v>
      </c>
      <c r="G148" s="12" t="s">
        <v>112</v>
      </c>
      <c r="H148" s="17">
        <v>4.5999999999999996</v>
      </c>
      <c r="I148" s="18">
        <v>115425</v>
      </c>
      <c r="J148" s="9" t="str">
        <f t="shared" si="9"/>
        <v>ősz</v>
      </c>
      <c r="M148"/>
    </row>
    <row r="149" spans="1:13" x14ac:dyDescent="0.25">
      <c r="A149" s="9">
        <f t="shared" si="8"/>
        <v>2023</v>
      </c>
      <c r="B149" s="10">
        <v>45239</v>
      </c>
      <c r="C149" s="12" t="s">
        <v>313</v>
      </c>
      <c r="D149" s="9" t="s">
        <v>22</v>
      </c>
      <c r="E149" s="9">
        <v>90</v>
      </c>
      <c r="F149" s="11" t="s">
        <v>414</v>
      </c>
      <c r="G149" s="12"/>
      <c r="H149" s="17">
        <v>4</v>
      </c>
      <c r="I149" s="18">
        <v>34794</v>
      </c>
      <c r="J149" s="9" t="str">
        <f t="shared" si="9"/>
        <v>ősz</v>
      </c>
      <c r="M149"/>
    </row>
    <row r="150" spans="1:13" ht="34.5" x14ac:dyDescent="0.25">
      <c r="A150" s="9">
        <f t="shared" si="8"/>
        <v>2024</v>
      </c>
      <c r="B150" s="10">
        <v>45586</v>
      </c>
      <c r="C150" s="12" t="s">
        <v>385</v>
      </c>
      <c r="D150" s="9" t="s">
        <v>22</v>
      </c>
      <c r="E150" s="9">
        <v>81</v>
      </c>
      <c r="F150" s="11" t="s">
        <v>386</v>
      </c>
      <c r="G150" s="12"/>
      <c r="H150" s="17">
        <v>3.7</v>
      </c>
      <c r="I150" s="18">
        <v>11</v>
      </c>
      <c r="J150" s="9" t="str">
        <f t="shared" si="9"/>
        <v>ősz</v>
      </c>
      <c r="M150"/>
    </row>
    <row r="151" spans="1:13" ht="69" x14ac:dyDescent="0.25">
      <c r="A151" s="9">
        <f t="shared" si="8"/>
        <v>2021</v>
      </c>
      <c r="B151" s="10">
        <v>44490</v>
      </c>
      <c r="C151" s="12" t="s">
        <v>113</v>
      </c>
      <c r="D151" s="9" t="s">
        <v>114</v>
      </c>
      <c r="E151" s="9">
        <v>125</v>
      </c>
      <c r="F151" s="11" t="s">
        <v>115</v>
      </c>
      <c r="G151" s="12" t="s">
        <v>116</v>
      </c>
      <c r="H151" s="17">
        <v>3.7</v>
      </c>
      <c r="I151" s="18">
        <v>62878</v>
      </c>
      <c r="J151" s="9" t="str">
        <f t="shared" si="9"/>
        <v>ősz</v>
      </c>
      <c r="M151"/>
    </row>
    <row r="152" spans="1:13" ht="69" x14ac:dyDescent="0.25">
      <c r="A152" s="9">
        <f t="shared" si="8"/>
        <v>2022</v>
      </c>
      <c r="B152" s="10">
        <v>44623</v>
      </c>
      <c r="C152" s="12" t="s">
        <v>152</v>
      </c>
      <c r="D152" s="9" t="s">
        <v>104</v>
      </c>
      <c r="E152" s="9">
        <v>89</v>
      </c>
      <c r="F152" s="11" t="s">
        <v>153</v>
      </c>
      <c r="G152" s="12" t="s">
        <v>154</v>
      </c>
      <c r="H152" s="17">
        <v>3.2</v>
      </c>
      <c r="I152" s="18">
        <v>12214</v>
      </c>
      <c r="J152" s="9" t="str">
        <f t="shared" si="9"/>
        <v>tavasz</v>
      </c>
      <c r="M152"/>
    </row>
    <row r="153" spans="1:13" x14ac:dyDescent="0.25">
      <c r="M153"/>
    </row>
    <row r="154" spans="1:13" x14ac:dyDescent="0.25">
      <c r="M154"/>
    </row>
    <row r="155" spans="1:13" x14ac:dyDescent="0.25">
      <c r="M155"/>
    </row>
  </sheetData>
  <sortState xmlns:xlrd2="http://schemas.microsoft.com/office/spreadsheetml/2017/richdata2" ref="A2:J152">
    <sortCondition descending="1" ref="H2:H152"/>
    <sortCondition ref="C2:C152"/>
  </sortState>
  <mergeCells count="1">
    <mergeCell ref="M13:N13"/>
  </mergeCells>
  <conditionalFormatting sqref="A2:J152">
    <cfRule type="expression" dxfId="0" priority="6">
      <formula>LEFT($D2,LEN($M$2))=$M$2</formula>
    </cfRule>
  </conditionalFormatting>
  <printOptions horizontalCentered="1"/>
  <pageMargins left="0.39370078740157483" right="0.39370078740157483" top="0.74803149606299213" bottom="0.74803149606299213" header="0.31496062992125984" footer="0.31496062992125984"/>
  <pageSetup paperSize="9" scale="82" fitToHeight="0" orientation="landscape" r:id="rId1"/>
  <headerFooter>
    <oddHeader>&amp;CEldorádó filmtár</oddHeader>
    <oddFooter>&amp;L&amp;D&amp;R&amp;P/&amp;N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B042D-7C90-46CD-8B4D-5449D512A2D2}">
  <sheetPr>
    <tabColor rgb="FF92D050"/>
  </sheetPr>
  <dimension ref="A1:L37"/>
  <sheetViews>
    <sheetView zoomScaleNormal="100" zoomScaleSheetLayoutView="100" workbookViewId="0">
      <selection activeCell="Q27" sqref="Q27"/>
    </sheetView>
  </sheetViews>
  <sheetFormatPr defaultRowHeight="17.25" x14ac:dyDescent="0.35"/>
  <cols>
    <col min="1" max="1" width="5.5703125" style="1" bestFit="1" customWidth="1"/>
    <col min="2" max="2" width="9.140625" style="1"/>
    <col min="3" max="3" width="9.28515625" style="1" bestFit="1" customWidth="1"/>
    <col min="4" max="11" width="9.140625" style="1"/>
    <col min="12" max="12" width="9.28515625" style="1" bestFit="1" customWidth="1"/>
    <col min="13" max="14" width="9.42578125" style="1" customWidth="1"/>
    <col min="15" max="16384" width="9.140625" style="1"/>
  </cols>
  <sheetData>
    <row r="1" spans="1:3" x14ac:dyDescent="0.35">
      <c r="A1" s="1" t="s">
        <v>426</v>
      </c>
      <c r="B1" s="1" t="s">
        <v>420</v>
      </c>
      <c r="C1" s="1" t="s">
        <v>425</v>
      </c>
    </row>
    <row r="2" spans="1:3" x14ac:dyDescent="0.35">
      <c r="A2" s="1">
        <v>2020</v>
      </c>
      <c r="B2" s="1" t="s">
        <v>421</v>
      </c>
      <c r="C2" s="1">
        <f>SUMIFS(kínálat_mo!$E$2:$E$152,kínálat_mo!$A$2:$A$152,időtöltés_mo!A2,kínálat_mo!$J$2:$J$152,időtöltés_mo!B2)</f>
        <v>92</v>
      </c>
    </row>
    <row r="3" spans="1:3" x14ac:dyDescent="0.35">
      <c r="A3" s="1">
        <v>2020</v>
      </c>
      <c r="B3" s="1" t="s">
        <v>422</v>
      </c>
      <c r="C3" s="1">
        <f>SUMIFS(kínálat_mo!$E$2:$E$152,kínálat_mo!$A$2:$A$152,időtöltés_mo!A3,kínálat_mo!$J$2:$J$152,időtöltés_mo!B3)</f>
        <v>484</v>
      </c>
    </row>
    <row r="4" spans="1:3" x14ac:dyDescent="0.35">
      <c r="A4" s="1">
        <v>2020</v>
      </c>
      <c r="B4" s="1" t="s">
        <v>423</v>
      </c>
      <c r="C4" s="1">
        <f>SUMIFS(kínálat_mo!$E$2:$E$152,kínálat_mo!$A$2:$A$152,időtöltés_mo!A4,kínálat_mo!$J$2:$J$152,időtöltés_mo!B4)</f>
        <v>353</v>
      </c>
    </row>
    <row r="5" spans="1:3" x14ac:dyDescent="0.35">
      <c r="A5" s="1">
        <v>2020</v>
      </c>
      <c r="B5" s="1" t="s">
        <v>424</v>
      </c>
      <c r="C5" s="1">
        <f>SUMIFS(kínálat_mo!$E$2:$E$152,kínálat_mo!$A$2:$A$152,időtöltés_mo!A5,kínálat_mo!$J$2:$J$152,időtöltés_mo!B5)</f>
        <v>331</v>
      </c>
    </row>
    <row r="6" spans="1:3" x14ac:dyDescent="0.35">
      <c r="A6" s="1">
        <v>2021</v>
      </c>
      <c r="B6" s="1" t="s">
        <v>421</v>
      </c>
      <c r="C6" s="1">
        <f>SUMIFS(kínálat_mo!$E$2:$E$152,kínálat_mo!$A$2:$A$152,időtöltés_mo!A6,kínálat_mo!$J$2:$J$152,időtöltés_mo!B6)</f>
        <v>534</v>
      </c>
    </row>
    <row r="7" spans="1:3" x14ac:dyDescent="0.35">
      <c r="A7" s="1">
        <v>2021</v>
      </c>
      <c r="B7" s="1" t="s">
        <v>422</v>
      </c>
      <c r="C7" s="1">
        <f>SUMIFS(kínálat_mo!$E$2:$E$152,kínálat_mo!$A$2:$A$152,időtöltés_mo!A7,kínálat_mo!$J$2:$J$152,időtöltés_mo!B7)</f>
        <v>906</v>
      </c>
    </row>
    <row r="8" spans="1:3" x14ac:dyDescent="0.35">
      <c r="A8" s="1">
        <v>2021</v>
      </c>
      <c r="B8" s="1" t="s">
        <v>423</v>
      </c>
      <c r="C8" s="1">
        <f>SUMIFS(kínálat_mo!$E$2:$E$152,kínálat_mo!$A$2:$A$152,időtöltés_mo!A8,kínálat_mo!$J$2:$J$152,időtöltés_mo!B8)</f>
        <v>1600</v>
      </c>
    </row>
    <row r="9" spans="1:3" x14ac:dyDescent="0.35">
      <c r="A9" s="1">
        <v>2021</v>
      </c>
      <c r="B9" s="1" t="s">
        <v>424</v>
      </c>
      <c r="C9" s="1">
        <f>SUMIFS(kínálat_mo!$E$2:$E$152,kínálat_mo!$A$2:$A$152,időtöltés_mo!A9,kínálat_mo!$J$2:$J$152,időtöltés_mo!B9)</f>
        <v>220</v>
      </c>
    </row>
    <row r="10" spans="1:3" x14ac:dyDescent="0.35">
      <c r="A10" s="1">
        <v>2022</v>
      </c>
      <c r="B10" s="1" t="s">
        <v>421</v>
      </c>
      <c r="C10" s="1">
        <f>SUMIFS(kínálat_mo!$E$2:$E$152,kínálat_mo!$A$2:$A$152,időtöltés_mo!A10,kínálat_mo!$J$2:$J$152,időtöltés_mo!B10)</f>
        <v>706</v>
      </c>
    </row>
    <row r="11" spans="1:3" x14ac:dyDescent="0.35">
      <c r="A11" s="1">
        <v>2022</v>
      </c>
      <c r="B11" s="1" t="s">
        <v>422</v>
      </c>
      <c r="C11" s="1">
        <f>SUMIFS(kínálat_mo!$E$2:$E$152,kínálat_mo!$A$2:$A$152,időtöltés_mo!A11,kínálat_mo!$J$2:$J$152,időtöltés_mo!B11)</f>
        <v>591</v>
      </c>
    </row>
    <row r="12" spans="1:3" x14ac:dyDescent="0.35">
      <c r="A12" s="1">
        <v>2022</v>
      </c>
      <c r="B12" s="1" t="s">
        <v>423</v>
      </c>
      <c r="C12" s="1">
        <f>SUMIFS(kínálat_mo!$E$2:$E$152,kínálat_mo!$A$2:$A$152,időtöltés_mo!A12,kínálat_mo!$J$2:$J$152,időtöltés_mo!B12)</f>
        <v>1654</v>
      </c>
    </row>
    <row r="13" spans="1:3" x14ac:dyDescent="0.35">
      <c r="A13" s="1">
        <v>2022</v>
      </c>
      <c r="B13" s="1" t="s">
        <v>424</v>
      </c>
      <c r="C13" s="1">
        <f>SUMIFS(kínálat_mo!$E$2:$E$152,kínálat_mo!$A$2:$A$152,időtöltés_mo!A13,kínálat_mo!$J$2:$J$152,időtöltés_mo!B13)</f>
        <v>549</v>
      </c>
    </row>
    <row r="14" spans="1:3" x14ac:dyDescent="0.35">
      <c r="A14" s="1">
        <v>2023</v>
      </c>
      <c r="B14" s="1" t="s">
        <v>421</v>
      </c>
      <c r="C14" s="1">
        <f>SUMIFS(kínálat_mo!$E$2:$E$152,kínálat_mo!$A$2:$A$152,időtöltés_mo!A14,kínálat_mo!$J$2:$J$152,időtöltés_mo!B14)</f>
        <v>1317</v>
      </c>
    </row>
    <row r="15" spans="1:3" x14ac:dyDescent="0.35">
      <c r="A15" s="1">
        <v>2023</v>
      </c>
      <c r="B15" s="1" t="s">
        <v>422</v>
      </c>
      <c r="C15" s="1">
        <f>SUMIFS(kínálat_mo!$E$2:$E$152,kínálat_mo!$A$2:$A$152,időtöltés_mo!A15,kínálat_mo!$J$2:$J$152,időtöltés_mo!B15)</f>
        <v>102</v>
      </c>
    </row>
    <row r="16" spans="1:3" x14ac:dyDescent="0.35">
      <c r="A16" s="1">
        <v>2023</v>
      </c>
      <c r="B16" s="1" t="s">
        <v>423</v>
      </c>
      <c r="C16" s="1">
        <f>SUMIFS(kínálat_mo!$E$2:$E$152,kínálat_mo!$A$2:$A$152,időtöltés_mo!A16,kínálat_mo!$J$2:$J$152,időtöltés_mo!B16)</f>
        <v>1491</v>
      </c>
    </row>
    <row r="17" spans="1:12" x14ac:dyDescent="0.35">
      <c r="A17" s="1">
        <v>2023</v>
      </c>
      <c r="B17" s="1" t="s">
        <v>424</v>
      </c>
      <c r="C17" s="1">
        <f>SUMIFS(kínálat_mo!$E$2:$E$152,kínálat_mo!$A$2:$A$152,időtöltés_mo!A17,kínálat_mo!$J$2:$J$152,időtöltés_mo!B17)</f>
        <v>355</v>
      </c>
    </row>
    <row r="18" spans="1:12" x14ac:dyDescent="0.35">
      <c r="A18" s="1">
        <v>2024</v>
      </c>
      <c r="B18" s="1" t="s">
        <v>421</v>
      </c>
      <c r="C18" s="1">
        <f>SUMIFS(kínálat_mo!$E$2:$E$152,kínálat_mo!$A$2:$A$152,időtöltés_mo!A18,kínálat_mo!$J$2:$J$152,időtöltés_mo!B18)</f>
        <v>777</v>
      </c>
    </row>
    <row r="19" spans="1:12" x14ac:dyDescent="0.35">
      <c r="A19" s="1">
        <v>2024</v>
      </c>
      <c r="B19" s="1" t="s">
        <v>422</v>
      </c>
      <c r="C19" s="1">
        <f>SUMIFS(kínálat_mo!$E$2:$E$152,kínálat_mo!$A$2:$A$152,időtöltés_mo!A19,kínálat_mo!$J$2:$J$152,időtöltés_mo!B19)</f>
        <v>105</v>
      </c>
    </row>
    <row r="20" spans="1:12" x14ac:dyDescent="0.35">
      <c r="A20" s="1">
        <v>2024</v>
      </c>
      <c r="B20" s="1" t="s">
        <v>423</v>
      </c>
      <c r="C20" s="1">
        <f>SUMIFS(kínálat_mo!$E$2:$E$152,kínálat_mo!$A$2:$A$152,időtöltés_mo!A20,kínálat_mo!$J$2:$J$152,időtöltés_mo!B20)</f>
        <v>1440</v>
      </c>
      <c r="L20" s="2"/>
    </row>
    <row r="21" spans="1:12" x14ac:dyDescent="0.35">
      <c r="A21" s="1">
        <v>2024</v>
      </c>
      <c r="B21" s="1" t="s">
        <v>424</v>
      </c>
      <c r="C21" s="1">
        <f>SUMIFS(kínálat_mo!$E$2:$E$152,kínálat_mo!$A$2:$A$152,időtöltés_mo!A21,kínálat_mo!$J$2:$J$152,időtöltés_mo!B21)</f>
        <v>747</v>
      </c>
      <c r="L21" s="2"/>
    </row>
    <row r="22" spans="1:12" x14ac:dyDescent="0.35">
      <c r="L22" s="2"/>
    </row>
    <row r="23" spans="1:12" x14ac:dyDescent="0.35">
      <c r="L23" s="2"/>
    </row>
    <row r="24" spans="1:12" x14ac:dyDescent="0.35">
      <c r="L24" s="2"/>
    </row>
    <row r="25" spans="1:12" x14ac:dyDescent="0.35">
      <c r="L25" s="2"/>
    </row>
    <row r="26" spans="1:12" x14ac:dyDescent="0.35">
      <c r="L26" s="2"/>
    </row>
    <row r="27" spans="1:12" x14ac:dyDescent="0.35">
      <c r="L27" s="2"/>
    </row>
    <row r="28" spans="1:12" x14ac:dyDescent="0.35">
      <c r="L28" s="2"/>
    </row>
    <row r="29" spans="1:12" x14ac:dyDescent="0.35">
      <c r="L29" s="2"/>
    </row>
    <row r="30" spans="1:12" x14ac:dyDescent="0.35">
      <c r="L30" s="2"/>
    </row>
    <row r="31" spans="1:12" x14ac:dyDescent="0.35">
      <c r="L31" s="2"/>
    </row>
    <row r="32" spans="1:12" x14ac:dyDescent="0.35">
      <c r="L32" s="2"/>
    </row>
    <row r="33" spans="12:12" x14ac:dyDescent="0.35">
      <c r="L33" s="2"/>
    </row>
    <row r="34" spans="12:12" x14ac:dyDescent="0.35">
      <c r="L34" s="2"/>
    </row>
    <row r="35" spans="12:12" x14ac:dyDescent="0.35">
      <c r="L35" s="2"/>
    </row>
    <row r="36" spans="12:12" x14ac:dyDescent="0.35">
      <c r="L36" s="2"/>
    </row>
    <row r="37" spans="12:12" x14ac:dyDescent="0.35">
      <c r="L37" s="2"/>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3</vt:i4>
      </vt:variant>
    </vt:vector>
  </HeadingPairs>
  <TitlesOfParts>
    <vt:vector size="5" baseType="lpstr">
      <vt:lpstr>kínálat_mo</vt:lpstr>
      <vt:lpstr>időtöltés_mo</vt:lpstr>
      <vt:lpstr>kínálat_mo!Feltetelek</vt:lpstr>
      <vt:lpstr>kínálat_mo!Nyomtatási_cím</vt:lpstr>
      <vt:lpstr>kínálat_mo!Nyomtatási_terület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Zsoo</dc:creator>
  <cp:lastModifiedBy>Bernát Péter</cp:lastModifiedBy>
  <cp:lastPrinted>2024-12-24T00:17:47Z</cp:lastPrinted>
  <dcterms:created xsi:type="dcterms:W3CDTF">2015-06-05T18:19:34Z</dcterms:created>
  <dcterms:modified xsi:type="dcterms:W3CDTF">2025-01-19T17:38:45Z</dcterms:modified>
</cp:coreProperties>
</file>